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HEMFS01\tsredirect$\sdennison\Documents\"/>
    </mc:Choice>
  </mc:AlternateContent>
  <xr:revisionPtr revIDLastSave="0" documentId="14_{F176E63F-E439-4E81-B5A3-46EE4F9EFC27}" xr6:coauthVersionLast="47" xr6:coauthVersionMax="47" xr10:uidLastSave="{00000000-0000-0000-0000-000000000000}"/>
  <bookViews>
    <workbookView xWindow="-120" yWindow="-120" windowWidth="29040" windowHeight="15840" tabRatio="703" activeTab="3" xr2:uid="{00000000-000D-0000-FFFF-FFFF00000000}"/>
  </bookViews>
  <sheets>
    <sheet name="Personal Bank Statements  " sheetId="8" r:id="rId1"/>
    <sheet name="Business Bank Statements" sheetId="10" r:id="rId2"/>
    <sheet name="Option 1B" sheetId="12" r:id="rId3"/>
    <sheet name="Asset Depletion" sheetId="15" r:id="rId4"/>
    <sheet name="Rental Income - Principal" sheetId="3" r:id="rId5"/>
    <sheet name="Rental Income - Investment" sheetId="5" r:id="rId6"/>
    <sheet name="Cash Flow Analysis" sheetId="13" r:id="rId7"/>
  </sheets>
  <definedNames>
    <definedName name="_xlnm.Print_Area" localSheetId="3">'Asset Depletion'!$A$1:$H$46</definedName>
    <definedName name="_xlnm.Print_Area" localSheetId="1">'Business Bank Statements'!$A$1:$Q$65</definedName>
    <definedName name="_xlnm.Print_Area" localSheetId="0">'Personal Bank Statements  '!$A$1:$N$57</definedName>
    <definedName name="_xlnm.Print_Area" localSheetId="5">'Rental Income - Investment'!$A$1:$T$64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15" l="1"/>
  <c r="D39" i="15"/>
  <c r="D38" i="15"/>
  <c r="D30" i="15"/>
  <c r="H33" i="15"/>
  <c r="H34" i="15" s="1"/>
  <c r="D31" i="15"/>
  <c r="A33" i="15" s="1"/>
  <c r="H25" i="15"/>
  <c r="H24" i="15"/>
  <c r="H23" i="15"/>
  <c r="H22" i="15"/>
  <c r="H21" i="15"/>
  <c r="H20" i="15"/>
  <c r="H18" i="15"/>
  <c r="H17" i="15"/>
  <c r="H16" i="15"/>
  <c r="H15" i="15"/>
  <c r="H14" i="15"/>
  <c r="H13" i="15"/>
  <c r="H11" i="15"/>
  <c r="H10" i="15"/>
  <c r="H9" i="15"/>
  <c r="H8" i="15"/>
  <c r="H7" i="15"/>
  <c r="H6" i="15"/>
  <c r="Q17" i="10"/>
  <c r="M10" i="8"/>
  <c r="D40" i="15" l="1"/>
  <c r="Q30" i="10"/>
  <c r="Q31" i="10"/>
  <c r="E3" i="12" l="1"/>
  <c r="C3" i="12"/>
  <c r="H26" i="15" l="1"/>
  <c r="H28" i="15" s="1"/>
  <c r="F36" i="15" s="1"/>
  <c r="F39" i="15" l="1"/>
  <c r="M8" i="10"/>
  <c r="Q32" i="10" l="1"/>
  <c r="Q33" i="10"/>
  <c r="Q34" i="10"/>
  <c r="Q35" i="10"/>
  <c r="Q36" i="10"/>
  <c r="Q37" i="10"/>
  <c r="Q38" i="10"/>
  <c r="Q39" i="10"/>
  <c r="Q40" i="10"/>
  <c r="Q41" i="10"/>
  <c r="Q42" i="10"/>
  <c r="Q43" i="10"/>
  <c r="Q44" i="10"/>
  <c r="Q45" i="10"/>
  <c r="E35" i="12" l="1"/>
  <c r="E15" i="12"/>
  <c r="E54" i="10" l="1"/>
  <c r="E13" i="12" s="1"/>
  <c r="F40" i="12" l="1"/>
  <c r="E33" i="12" l="1"/>
  <c r="E34" i="12" l="1"/>
  <c r="E12" i="12"/>
  <c r="E14" i="12" l="1"/>
  <c r="F16" i="12" s="1"/>
  <c r="D23" i="10" l="1"/>
  <c r="F36" i="12" s="1"/>
  <c r="E18" i="12" l="1"/>
  <c r="F39" i="12"/>
  <c r="F41" i="12" s="1"/>
  <c r="E18" i="10" l="1"/>
  <c r="E12" i="10" l="1"/>
  <c r="N39" i="8" l="1"/>
  <c r="N38" i="8"/>
  <c r="N37" i="8"/>
  <c r="N36" i="8"/>
  <c r="N35" i="8"/>
  <c r="N34" i="8"/>
  <c r="N33" i="8"/>
  <c r="N32" i="8"/>
  <c r="N31" i="8"/>
  <c r="N30" i="8"/>
  <c r="N29" i="8"/>
  <c r="N28" i="8"/>
  <c r="N27" i="8"/>
  <c r="N26" i="8"/>
  <c r="N25" i="8"/>
  <c r="N24" i="8"/>
  <c r="N23" i="8"/>
  <c r="N22" i="8"/>
  <c r="N21" i="8"/>
  <c r="N20" i="8"/>
  <c r="N19" i="8"/>
  <c r="N18" i="8"/>
  <c r="N17" i="8"/>
  <c r="N16" i="8"/>
  <c r="Q46" i="10" l="1"/>
  <c r="Q47" i="10"/>
  <c r="Q48" i="10"/>
  <c r="Q49" i="10"/>
  <c r="Q50" i="10"/>
  <c r="Q51" i="10"/>
  <c r="Q52" i="10"/>
  <c r="Q53" i="10"/>
  <c r="Q54" i="10" l="1"/>
  <c r="E15" i="10"/>
  <c r="J14" i="10" l="1"/>
  <c r="P14" i="10"/>
  <c r="D22" i="10"/>
  <c r="N40" i="8"/>
  <c r="J40" i="8" l="1"/>
  <c r="S24" i="3"/>
  <c r="Q24" i="3"/>
  <c r="O24" i="3"/>
  <c r="R23" i="5"/>
  <c r="O23" i="5"/>
  <c r="K7" i="8" l="1"/>
  <c r="K8" i="8" s="1"/>
  <c r="S25" i="3"/>
  <c r="Q25" i="3"/>
  <c r="O25" i="3"/>
  <c r="S32" i="3"/>
  <c r="S35" i="3" s="1"/>
  <c r="Q32" i="3"/>
  <c r="Q35" i="3" s="1"/>
  <c r="O32" i="3"/>
  <c r="O35" i="3" s="1"/>
  <c r="R34" i="5"/>
  <c r="R36" i="5" s="1"/>
  <c r="O34" i="5"/>
  <c r="O36" i="5" s="1"/>
  <c r="R24" i="5"/>
  <c r="R25" i="5"/>
  <c r="R27" i="5" s="1"/>
  <c r="O24" i="5"/>
  <c r="O25" i="5" l="1"/>
  <c r="Q26" i="3"/>
  <c r="S26" i="3"/>
  <c r="O26" i="3"/>
  <c r="O27" i="5" l="1"/>
  <c r="O38" i="5" s="1"/>
  <c r="O37" i="3"/>
  <c r="O40" i="5" l="1"/>
  <c r="M54" i="10" l="1"/>
  <c r="E17" i="12" l="1"/>
  <c r="F19" i="12" s="1"/>
  <c r="F21" i="12" s="1"/>
  <c r="B23" i="12" s="1"/>
  <c r="K12" i="10"/>
  <c r="K15" i="10" s="1"/>
  <c r="Q12" i="10"/>
  <c r="Q15" i="10" s="1"/>
  <c r="E21" i="10" l="1"/>
  <c r="E24" i="10" s="1"/>
  <c r="A25" i="10" s="1"/>
</calcChain>
</file>

<file path=xl/sharedStrings.xml><?xml version="1.0" encoding="utf-8"?>
<sst xmlns="http://schemas.openxmlformats.org/spreadsheetml/2006/main" count="329" uniqueCount="221">
  <si>
    <t>Documentation Required:</t>
  </si>
  <si>
    <t>- Schedule E (IRS Form 1040) OR</t>
  </si>
  <si>
    <t>- Lease Agreement or Fannie Mae Form 1025</t>
  </si>
  <si>
    <t>Enter</t>
  </si>
  <si>
    <t>Rental Unit:</t>
  </si>
  <si>
    <t>(If Fair Rental Days are not reported, the property is considered to be in service for 12 months unless there is evidence of a shorter term of service.)</t>
  </si>
  <si>
    <t>Result</t>
  </si>
  <si>
    <t>A1</t>
  </si>
  <si>
    <t>Enter total rents received (from the non-owner-occupied units).</t>
  </si>
  <si>
    <t>May enter rent from individual unit(s) or combine.</t>
  </si>
  <si>
    <t>A2</t>
  </si>
  <si>
    <t>Subtract total expenses</t>
  </si>
  <si>
    <t>A3</t>
  </si>
  <si>
    <t>A4</t>
  </si>
  <si>
    <t>A5</t>
  </si>
  <si>
    <t xml:space="preserve">Add back tax expense </t>
  </si>
  <si>
    <t>A6</t>
  </si>
  <si>
    <t>Add back homeowner's association dues</t>
  </si>
  <si>
    <t>This expense must be specifically identified on Schedule E in order to add it back</t>
  </si>
  <si>
    <t>A8</t>
  </si>
  <si>
    <t xml:space="preserve">Add back any one-time extraordinary expenses (e.g., casualty loss). </t>
  </si>
  <si>
    <t>There must be evidence of the nature of the one-time extraordinary expense.</t>
  </si>
  <si>
    <t>Subtract</t>
  </si>
  <si>
    <t>Add</t>
  </si>
  <si>
    <t>Equals adjusted rental income</t>
  </si>
  <si>
    <t>Total</t>
  </si>
  <si>
    <t>A9</t>
  </si>
  <si>
    <t>Divide by the number of months the property was in service (Step 1 Result).</t>
  </si>
  <si>
    <t>Divide</t>
  </si>
  <si>
    <t>Step 2 A. Result: Monthly qualifying rental income:</t>
  </si>
  <si>
    <t>Step 2 A. Schedule E - Part I</t>
  </si>
  <si>
    <t>Address of Principle Residence:</t>
  </si>
  <si>
    <t>Step 2 B. Lease Agreement or Fannie Mae Form 1025</t>
  </si>
  <si>
    <t>This method is used when the transaction is a purchase or the property was acquired subsequent to the most recent tax filing.</t>
  </si>
  <si>
    <t>B1</t>
  </si>
  <si>
    <t>B2</t>
  </si>
  <si>
    <t>Enter gross monthly rent (from the lease agreement) or market rent (from Form 1025) for the applicable rental unit</t>
  </si>
  <si>
    <t xml:space="preserve">Multiply gross monthly rent or market rent by 75% (.75). </t>
  </si>
  <si>
    <t>The remaining 25% accounts for vacancy loss, maintenance, and management expenses</t>
  </si>
  <si>
    <t>Multiply</t>
  </si>
  <si>
    <t>Equals monthly rental income per unit.</t>
  </si>
  <si>
    <t>B3</t>
  </si>
  <si>
    <t>income is not eligible on the unit occupied by the borrower)</t>
  </si>
  <si>
    <r>
      <t xml:space="preserve">Combine the monthly rental income of all </t>
    </r>
    <r>
      <rPr>
        <b/>
        <sz val="11"/>
        <color theme="1"/>
        <rFont val="Calibri"/>
        <family val="2"/>
        <scheme val="minor"/>
      </rPr>
      <t>non-owner-occupied</t>
    </r>
    <r>
      <rPr>
        <sz val="11"/>
        <color theme="1"/>
        <rFont val="Calibri"/>
        <family val="2"/>
        <scheme val="minor"/>
      </rPr>
      <t xml:space="preserve"> rental units </t>
    </r>
    <r>
      <rPr>
        <i/>
        <sz val="11"/>
        <color theme="1"/>
        <rFont val="Calibri"/>
        <family val="2"/>
        <scheme val="minor"/>
      </rPr>
      <t>(up to a maximum of 3 rental units since rental</t>
    </r>
  </si>
  <si>
    <t>Step 2 B. Result: Monthly qualifying rental income:</t>
  </si>
  <si>
    <t>Step 3. Determine the qualifying impact using the combined result of Step 2 A or Step 2 B</t>
  </si>
  <si>
    <t>3A</t>
  </si>
  <si>
    <t>Add the monthly qualifying rental income to the borrower's monthly qualifying income.</t>
  </si>
  <si>
    <t>3B</t>
  </si>
  <si>
    <t>Identify the full amount of the PITIA as the borrower's primary housing expense and include it in the debt-to-income ratio.</t>
  </si>
  <si>
    <t>(Use proposed PITIA when the subject property; existing PITIA when not the subject property).</t>
  </si>
  <si>
    <t>DU Data Entry</t>
  </si>
  <si>
    <t>Subject Property</t>
  </si>
  <si>
    <t>Non-Subject Property</t>
  </si>
  <si>
    <t>Monthly Income and Combined Housing Expenses</t>
  </si>
  <si>
    <t>Enter the amount of the monthly qualifying income in "Subject Net Cash"</t>
  </si>
  <si>
    <t>Enter the amount of the monthly qualifying income in "Net Rental"</t>
  </si>
  <si>
    <t>Mortgage Liabilities</t>
  </si>
  <si>
    <t>Include as the borrower's primary housing expense. For refinance transactions, identify the mortgage as a subject property lien.</t>
  </si>
  <si>
    <t>Include as the borrower's primary housing expense.</t>
  </si>
  <si>
    <t>Rental Income Worksheet</t>
  </si>
  <si>
    <t>Principal Residence, 2- to 4-unit Property: Monthly Qualifying Rental Income</t>
  </si>
  <si>
    <t>If Fair Rental Days are not reported, the property is considered to be in service for 12 months unless there is evidence of a shorter term of service.</t>
  </si>
  <si>
    <t>Individual Rental Income from Investment Property(s): Monthly Qualifying Rental Income (or Loss)</t>
  </si>
  <si>
    <t>Investment Property Address:</t>
  </si>
  <si>
    <r>
      <rPr>
        <b/>
        <sz val="11"/>
        <color theme="1"/>
        <rFont val="Calibri"/>
        <family val="2"/>
        <scheme val="minor"/>
      </rPr>
      <t>Step 1</t>
    </r>
    <r>
      <rPr>
        <sz val="11"/>
        <color theme="1"/>
        <rFont val="Calibri"/>
        <family val="2"/>
        <scheme val="minor"/>
      </rPr>
      <t>: When using Schedule E, determine the number of months the property was in service by dividing the Fair Rental Days by 30.</t>
    </r>
  </si>
  <si>
    <r>
      <rPr>
        <b/>
        <sz val="11"/>
        <color theme="1"/>
        <rFont val="Calibri"/>
        <family val="2"/>
        <scheme val="minor"/>
      </rPr>
      <t>Step 2</t>
    </r>
    <r>
      <rPr>
        <sz val="11"/>
        <color theme="1"/>
        <rFont val="Calibri"/>
        <family val="2"/>
        <scheme val="minor"/>
      </rPr>
      <t xml:space="preserve">: Calculate the monthly qualifying rental income using Step 2 A: Schedule E </t>
    </r>
    <r>
      <rPr>
        <b/>
        <sz val="11"/>
        <color theme="1"/>
        <rFont val="Calibri"/>
        <family val="2"/>
        <scheme val="minor"/>
      </rPr>
      <t>OR</t>
    </r>
    <r>
      <rPr>
        <sz val="11"/>
        <color theme="1"/>
        <rFont val="Calibri"/>
        <family val="2"/>
        <scheme val="minor"/>
      </rPr>
      <t xml:space="preserve"> Step 2 B: Lease Agreement or Form 1025</t>
    </r>
  </si>
  <si>
    <r>
      <rPr>
        <b/>
        <sz val="11"/>
        <color theme="1"/>
        <rFont val="Calibri"/>
        <family val="2"/>
        <scheme val="minor"/>
      </rPr>
      <t>Step 1</t>
    </r>
    <r>
      <rPr>
        <sz val="11"/>
        <color theme="1"/>
        <rFont val="Calibri"/>
        <family val="2"/>
        <scheme val="minor"/>
      </rPr>
      <t>. Result: The number of months the property was in service:</t>
    </r>
  </si>
  <si>
    <r>
      <t>Step 2</t>
    </r>
    <r>
      <rPr>
        <sz val="11"/>
        <color theme="1"/>
        <rFont val="Calibri"/>
        <family val="2"/>
        <scheme val="minor"/>
      </rPr>
      <t xml:space="preserve">: Calculate monthly qualifying rental income (loss) using 2A: Schedule E </t>
    </r>
    <r>
      <rPr>
        <b/>
        <sz val="11"/>
        <color theme="1"/>
        <rFont val="Calibri"/>
        <family val="2"/>
        <scheme val="minor"/>
      </rPr>
      <t>OR</t>
    </r>
    <r>
      <rPr>
        <sz val="11"/>
        <color theme="1"/>
        <rFont val="Calibri"/>
        <family val="2"/>
        <scheme val="minor"/>
      </rPr>
      <t xml:space="preserve"> Step 2B: Lease Agreement or Fannie Mae Form 1007 or Form 1025</t>
    </r>
  </si>
  <si>
    <t>Enter total rents recevied</t>
  </si>
  <si>
    <t>Equals adjusted monthly rental income</t>
  </si>
  <si>
    <t>A10</t>
  </si>
  <si>
    <t>Subtract proposed PITIA (for subject property) or existing PITIA (for non-subject property).</t>
  </si>
  <si>
    <r>
      <t xml:space="preserve">Step 2A. Result: </t>
    </r>
    <r>
      <rPr>
        <sz val="11"/>
        <color theme="1"/>
        <rFont val="Calibri"/>
        <family val="2"/>
        <scheme val="minor"/>
      </rPr>
      <t>Monthly qualifying rental income (or loss)</t>
    </r>
  </si>
  <si>
    <t>Step 2 B. Lease Agreement or Fannie Mae Form 1007 or Form 1025</t>
  </si>
  <si>
    <t>This method is used when the transaction is a purchase, the property was acquired subsequent to the most recent tax filing, or the lender has justification for using a lease agreement.</t>
  </si>
  <si>
    <t>Enter the gross monthly rent (from the lease agreement) or market rent (reported on Form 1007 or Form 1025).</t>
  </si>
  <si>
    <t>For multi-unit properties, combine gross rent from all rental units.</t>
  </si>
  <si>
    <t>Equals adjusted monthly rental income per unit.</t>
  </si>
  <si>
    <t>Step 2 B. Result: Monthly qualifying rental income (loss):</t>
  </si>
  <si>
    <r>
      <t xml:space="preserve">If the combined results of Step 2A or 2B is </t>
    </r>
    <r>
      <rPr>
        <b/>
        <sz val="11"/>
        <color theme="1"/>
        <rFont val="Calibri"/>
        <family val="2"/>
        <scheme val="minor"/>
      </rPr>
      <t>positive</t>
    </r>
    <r>
      <rPr>
        <sz val="11"/>
        <color theme="1"/>
        <rFont val="Calibri"/>
        <family val="2"/>
        <scheme val="minor"/>
      </rPr>
      <t>, add the positive amount to borrower's monthly qualifying income.</t>
    </r>
  </si>
  <si>
    <t>Because the PITIA expense was included in the calculation above, do not add it to the debt-to-income (DTI) ratio.</t>
  </si>
  <si>
    <r>
      <t xml:space="preserve">If the combined result of Step 2A or 2B is </t>
    </r>
    <r>
      <rPr>
        <b/>
        <sz val="11"/>
        <color theme="1"/>
        <rFont val="Calibri"/>
        <family val="2"/>
        <scheme val="minor"/>
      </rPr>
      <t>negative</t>
    </r>
    <r>
      <rPr>
        <sz val="11"/>
        <color theme="1"/>
        <rFont val="Calibri"/>
        <family val="2"/>
        <scheme val="minor"/>
      </rPr>
      <t>, include the amount of the loss in the borrower's monthly expenses when calculating the DTI ratio.</t>
    </r>
  </si>
  <si>
    <t>Enter the amount of the monthly qualifying income (positive result) or monthly qualifying loss (negative result) in "Subject Net Cash".</t>
  </si>
  <si>
    <t>Enter the amount of the monthly qualifying income (positive result) or monthly qualifying loss (negative result) in "Net Rental".</t>
  </si>
  <si>
    <t>Identify the mortgage as a rental property lien.</t>
  </si>
  <si>
    <t>For refinancing transactions, identify the mortgage as a subject property lien.</t>
  </si>
  <si>
    <t>Month</t>
  </si>
  <si>
    <t>A7</t>
  </si>
  <si>
    <t>Add back depreciation expense or depletion</t>
  </si>
  <si>
    <t>Add back insurance expense</t>
  </si>
  <si>
    <t xml:space="preserve">Add back mortgage interest paid </t>
  </si>
  <si>
    <t>Add back mortgage interest paid</t>
  </si>
  <si>
    <t>ACCOUNT #1</t>
  </si>
  <si>
    <t>Date</t>
  </si>
  <si>
    <t>Personal Bank Statement Program Income Calculator</t>
  </si>
  <si>
    <t xml:space="preserve">  BANK NAME</t>
  </si>
  <si>
    <t xml:space="preserve">  ACCOUNT NUMBER</t>
  </si>
  <si>
    <t>Monthly Average Deposits</t>
  </si>
  <si>
    <t>Usable Deposits</t>
  </si>
  <si>
    <r>
      <t xml:space="preserve">Qualifying Income </t>
    </r>
    <r>
      <rPr>
        <sz val="10"/>
        <color theme="1"/>
        <rFont val="Futura Md BT"/>
        <family val="2"/>
      </rPr>
      <t>(lower of 1003 or bank statement average):</t>
    </r>
  </si>
  <si>
    <t>Business Bank Statement Program Income Calculator</t>
  </si>
  <si>
    <t xml:space="preserve">Monthly Average Deposits  </t>
  </si>
  <si>
    <t xml:space="preserve">    Expense Statement Percentage</t>
  </si>
  <si>
    <t xml:space="preserve">    Total Business Bank Statement Deposits</t>
  </si>
  <si>
    <t>Monthly Net Income from P&amp;L(s)</t>
  </si>
  <si>
    <t>Monthly Expense Statement Calculation</t>
  </si>
  <si>
    <t xml:space="preserve">    Number of months on P&amp;L(s)</t>
  </si>
  <si>
    <t xml:space="preserve">    Total Net Income from P&amp;L(s)</t>
  </si>
  <si>
    <t xml:space="preserve">CHOOSE CALCULATION OPTION </t>
  </si>
  <si>
    <t>Monthly Income from Initial 1003</t>
  </si>
  <si>
    <t>Rental Income - Investment</t>
  </si>
  <si>
    <t>- Lease Agreement or Fannie Mae Form 1007 or 1025</t>
  </si>
  <si>
    <t>Comments:</t>
  </si>
  <si>
    <t>NSFs</t>
  </si>
  <si>
    <t>Total NSFs:</t>
  </si>
  <si>
    <r>
      <t xml:space="preserve">Option #1 Qualifying Income
</t>
    </r>
    <r>
      <rPr>
        <sz val="12"/>
        <rFont val="Calibri"/>
        <family val="2"/>
        <scheme val="minor"/>
      </rPr>
      <t>(lower of Net P&amp;L or 1003)</t>
    </r>
  </si>
  <si>
    <t xml:space="preserve">Number of Statements              </t>
  </si>
  <si>
    <t>ACCOUNT NUMBER</t>
  </si>
  <si>
    <t>Monthly Deposits</t>
  </si>
  <si>
    <t xml:space="preserve">NMLS #958425  </t>
  </si>
  <si>
    <t>Disclosures &amp; Licenses</t>
  </si>
  <si>
    <t>NMLS Consumer Access</t>
  </si>
  <si>
    <t>DISCLAIMER</t>
  </si>
  <si>
    <t xml:space="preserve">The information provided by this calculator is for illustrative purposes only, and accuracy is not guaranteed.
     • All income information are projections only and provided for comparison purposes only.
     • This calculator does not have the ability to pre-qualify submissions for any loan program.
     • No results provided constitute a credit decision or an offer for the extension of credit.
     • Actual determination of income requires independent verification
     • Qualification for loan programs requires specific borrower and property information, and other information which is not gathered by this calculator.
     • Results should only be evaluated by a mortgage professional.
Deephaven Mortgage® LLC. All rights reserved. This material is intended solely for the use of licensed mortgage professionals. Distribution to consumers is strictly prohibited. 
</t>
  </si>
  <si>
    <t>Program and rates are subject to change without notice. Not available in all states. Terms subject to qualification.</t>
  </si>
  <si>
    <t>Rental Income - Principal</t>
  </si>
  <si>
    <t>Address of Principal Residence:</t>
  </si>
  <si>
    <r>
      <t xml:space="preserve">Option #2 Qualifying Income
</t>
    </r>
    <r>
      <rPr>
        <sz val="12"/>
        <rFont val="Calibri"/>
        <family val="2"/>
        <scheme val="minor"/>
      </rPr>
      <t>(lower of 1003 or Expense Calculation)</t>
    </r>
  </si>
  <si>
    <t>The information provided by this calculator is for illustrative purposes only, and accuracy is not guaranteed.
     • All income information are projections only and provided for comparison purposes only.
     • This calculator does not have the ability to pre-qualify submissions for any loan program.
     • No results provided constitute a credit decision or an offer for the extension of credit.
     • Actual determination of income requires independent verification
     • Qualification for loan programs requires specific borrower and property information, and other information which is not gathered by this calculator.
     • Results should only be evaluated by a mortgage professional.</t>
  </si>
  <si>
    <t>OPTION #2: THIRD-PARTY EXPENSE STATEMENT</t>
  </si>
  <si>
    <t>Monthly Gross Revenue from P&amp;L</t>
  </si>
  <si>
    <t>Monthly Business Bank Statement Deposits</t>
  </si>
  <si>
    <t>2018 1099</t>
  </si>
  <si>
    <t>STEP 5</t>
  </si>
  <si>
    <t>STEP 4</t>
  </si>
  <si>
    <t>STEP 3</t>
  </si>
  <si>
    <t>STEP 2</t>
  </si>
  <si>
    <t>STEP 1</t>
  </si>
  <si>
    <t>Total Disallowed Deposits</t>
  </si>
  <si>
    <t>REVISED Monthly Gross Revenue from P&amp;L</t>
  </si>
  <si>
    <t>Subtract Disallowed Deposits/Transfers from Net P&amp;L Income:</t>
  </si>
  <si>
    <t>STEP 6</t>
  </si>
  <si>
    <t>Revised Monthly Net Income from P&amp;L</t>
  </si>
  <si>
    <t>Calculate Revised Monthly Gross Revenue from P&amp;L:</t>
  </si>
  <si>
    <t xml:space="preserve">Complete Business Bank Statement Program Income Calculator. </t>
  </si>
  <si>
    <r>
      <t xml:space="preserve">IF </t>
    </r>
    <r>
      <rPr>
        <u/>
        <sz val="12"/>
        <color theme="1"/>
        <rFont val="Futura Md BT"/>
        <family val="2"/>
      </rPr>
      <t>Option 1</t>
    </r>
    <r>
      <rPr>
        <sz val="12"/>
        <color theme="1"/>
        <rFont val="Futura Md BT"/>
        <family val="2"/>
      </rPr>
      <t xml:space="preserve"> AND initial result is </t>
    </r>
    <r>
      <rPr>
        <u/>
        <sz val="12"/>
        <color theme="1"/>
        <rFont val="Futura Md BT"/>
        <family val="2"/>
      </rPr>
      <t>Ineligible</t>
    </r>
    <r>
      <rPr>
        <sz val="12"/>
        <color theme="1"/>
        <rFont val="Futura Md BT"/>
        <family val="2"/>
      </rPr>
      <t>, proceed to Step 3.</t>
    </r>
  </si>
  <si>
    <t xml:space="preserve">     Total Gross Revenue from P&amp;L(s)</t>
  </si>
  <si>
    <t xml:space="preserve">     Sum of Disallowed Deposits/Transfers</t>
  </si>
  <si>
    <t xml:space="preserve">     Revised P&amp;L Gross Revenue</t>
  </si>
  <si>
    <t xml:space="preserve">     Number of Months on P&amp;L(s)</t>
  </si>
  <si>
    <t xml:space="preserve">     Total Business Bank Statement Deposits</t>
  </si>
  <si>
    <t xml:space="preserve">     Number of Months for Bank Statement Program</t>
  </si>
  <si>
    <t xml:space="preserve">     Total Net Income from P&amp;L</t>
  </si>
  <si>
    <t xml:space="preserve">     Revised Monthly Net Income from P&amp;L</t>
  </si>
  <si>
    <t xml:space="preserve">     Monthly Net Income from Initial 1003</t>
  </si>
  <si>
    <r>
      <rPr>
        <b/>
        <sz val="14"/>
        <color theme="1"/>
        <rFont val="Futura Md BT"/>
        <family val="2"/>
      </rPr>
      <t>Option #1B Qualifying Income</t>
    </r>
    <r>
      <rPr>
        <b/>
        <sz val="12"/>
        <color theme="1"/>
        <rFont val="Calibri"/>
        <family val="2"/>
      </rPr>
      <t xml:space="preserve">
</t>
    </r>
    <r>
      <rPr>
        <sz val="10"/>
        <color theme="1"/>
        <rFont val="Calibri"/>
        <family val="2"/>
      </rPr>
      <t>(lower of Net P&amp;L or 1003)</t>
    </r>
  </si>
  <si>
    <t xml:space="preserve">       IF "Eligible =
   Income Validated"</t>
  </si>
  <si>
    <t xml:space="preserve">      IF "Ineligible =
  Income NOT Validated"</t>
  </si>
  <si>
    <t xml:space="preserve">    Total Gross Revenue from P&amp;L(s)</t>
  </si>
  <si>
    <t xml:space="preserve">    Total Number of months on P&amp;L(s)</t>
  </si>
  <si>
    <t xml:space="preserve">    Number of Months for Bank Statement Program</t>
  </si>
  <si>
    <t>Loan does NOT qualify for Business Bank
Statement documentation.</t>
  </si>
  <si>
    <t>Loan qualifies for Business Bank Statement documentation. Use REVISED Total
Monthly Net Income From P&amp;L below.</t>
  </si>
  <si>
    <t>Calculate Final Income:</t>
  </si>
  <si>
    <t>Borrower Name:</t>
  </si>
  <si>
    <t>Loan Number:</t>
  </si>
  <si>
    <t>For the most up-to-date version of the FNMA 1084 form, go to:</t>
  </si>
  <si>
    <t>https://www.fanniemae.com/content/guide_form/1084.pdf</t>
  </si>
  <si>
    <t>Total Qualified Assets</t>
  </si>
  <si>
    <t>RETIREMENT ACCOUNTS</t>
  </si>
  <si>
    <t>STOCKS AND BONDS</t>
  </si>
  <si>
    <t>QUALIFIED AMOUNT</t>
  </si>
  <si>
    <t>PERCENTAGE ALLOWED</t>
  </si>
  <si>
    <t>CURRENT BALANCE</t>
  </si>
  <si>
    <t>STATEMENT ENDING DATE</t>
  </si>
  <si>
    <t>INSTITUTION NAME</t>
  </si>
  <si>
    <t>CHECKING/SAVINGS/MONEY MARKET ACCOUNTS</t>
  </si>
  <si>
    <t>Asset Depletion Calculator</t>
  </si>
  <si>
    <t>TOTAL QUALIFIED ASSETS</t>
  </si>
  <si>
    <t xml:space="preserve">    Loan Amount</t>
  </si>
  <si>
    <t xml:space="preserve">    Downpayment</t>
  </si>
  <si>
    <t xml:space="preserve">    Closing Costs &amp; Prepaids</t>
  </si>
  <si>
    <t xml:space="preserve">    Required Reserves</t>
  </si>
  <si>
    <t>Option #1: Qualifying Income</t>
  </si>
  <si>
    <t xml:space="preserve">                  (A) Loan Amount x 1.5</t>
  </si>
  <si>
    <t xml:space="preserve">                 (B) Total Qualified Assets</t>
  </si>
  <si>
    <t>MINIMUM REQUIRED ASSETS</t>
  </si>
  <si>
    <t>Deductions for Calculation</t>
  </si>
  <si>
    <t>NET QUALIFIED ASSETS</t>
  </si>
  <si>
    <t>OPTION #1: THIRD-PARTY PREPARED P&amp;L</t>
  </si>
  <si>
    <t>OPTION #3: FIXED EXPENSE RATIO OF 50%</t>
  </si>
  <si>
    <t>Eligible Deposits</t>
  </si>
  <si>
    <t xml:space="preserve">Total Eligible Deposits  </t>
  </si>
  <si>
    <t>Fixed Expense Ratio Calculation</t>
  </si>
  <si>
    <r>
      <t xml:space="preserve">Option #3 Qualifying Income
</t>
    </r>
    <r>
      <rPr>
        <sz val="12"/>
        <rFont val="Calibri"/>
        <family val="2"/>
      </rPr>
      <t>(lower of 1003 or Fixed Expense Ratio Calculation)</t>
    </r>
  </si>
  <si>
    <t>Most Recent Year</t>
  </si>
  <si>
    <t>Previous Year</t>
  </si>
  <si>
    <t>*1099s</t>
  </si>
  <si>
    <t xml:space="preserve">Number of Months    </t>
  </si>
  <si>
    <r>
      <t xml:space="preserve">  BORROWER'S OWNERSHIP PERCENTAGE </t>
    </r>
    <r>
      <rPr>
        <b/>
        <sz val="12"/>
        <rFont val="Calibri"/>
        <family val="2"/>
      </rPr>
      <t>(min 50%)</t>
    </r>
    <r>
      <rPr>
        <sz val="14"/>
        <rFont val="Futura Md BT"/>
        <family val="2"/>
      </rPr>
      <t xml:space="preserve">           </t>
    </r>
  </si>
  <si>
    <t>Year:</t>
  </si>
  <si>
    <t>Total Eligible Deposits</t>
  </si>
  <si>
    <r>
      <t xml:space="preserve"> *</t>
    </r>
    <r>
      <rPr>
        <b/>
        <u/>
        <sz val="12"/>
        <rFont val="Calibri"/>
        <family val="2"/>
      </rPr>
      <t>HOW TO ENTER 1099s (see also Underwriting Guidelines Section 8.3</t>
    </r>
    <r>
      <rPr>
        <b/>
        <sz val="12"/>
        <rFont val="Calibri"/>
        <family val="2"/>
      </rPr>
      <t xml:space="preserve">)
   </t>
    </r>
    <r>
      <rPr>
        <sz val="12"/>
        <rFont val="Calibri"/>
        <family val="2"/>
      </rPr>
      <t xml:space="preserve"> - Enter 1099 amount under 'Most Recent Year'.
    - If using a 2nd 1099, enter that amount under 'Previous Year'.
    - Enter the remaining YTD bank statement data below.
    - Follow the same steps if using deposits from multiple accounts. 
    - Enter “Number of Months” as the total sum of YTD statements </t>
    </r>
    <r>
      <rPr>
        <b/>
        <u/>
        <sz val="12"/>
        <rFont val="Calibri"/>
        <family val="2"/>
      </rPr>
      <t>plus</t>
    </r>
    <r>
      <rPr>
        <sz val="12"/>
        <rFont val="Calibri"/>
        <family val="2"/>
      </rPr>
      <t xml:space="preserve"> the
      1099 time period covered (12 or 24 months).</t>
    </r>
  </si>
  <si>
    <t>Reviewer:</t>
  </si>
  <si>
    <r>
      <t xml:space="preserve">Personal Bank Statement Average </t>
    </r>
    <r>
      <rPr>
        <sz val="10"/>
        <color theme="1"/>
        <rFont val="Futura Md BT"/>
        <family val="2"/>
      </rPr>
      <t xml:space="preserve">(total statements averaged below): </t>
    </r>
  </si>
  <si>
    <t xml:space="preserve">    Fixed Expense Ratio</t>
  </si>
  <si>
    <r>
      <t>Tolerance</t>
    </r>
    <r>
      <rPr>
        <sz val="12"/>
        <rFont val="Calibri"/>
        <family val="2"/>
      </rPr>
      <t xml:space="preserve"> (tolerance must be ≥ 90% of P&amp;L gross revenue)   </t>
    </r>
  </si>
  <si>
    <r>
      <rPr>
        <b/>
        <sz val="14"/>
        <color theme="1"/>
        <rFont val="Futura Md BT"/>
        <family val="2"/>
      </rPr>
      <t>Revised Tolerance</t>
    </r>
    <r>
      <rPr>
        <b/>
        <sz val="11"/>
        <color theme="1"/>
        <rFont val="Futura Md BT"/>
        <family val="2"/>
      </rPr>
      <t xml:space="preserve">
</t>
    </r>
    <r>
      <rPr>
        <sz val="10"/>
        <color theme="1"/>
        <rFont val="Calibri"/>
        <family val="2"/>
      </rPr>
      <t>(tolerance must be ≥ 90% of Revised Total Gross Revenue)</t>
    </r>
  </si>
  <si>
    <r>
      <t xml:space="preserve">  Disallowed Deposits </t>
    </r>
    <r>
      <rPr>
        <b/>
        <sz val="10"/>
        <color theme="0"/>
        <rFont val="Futura Md BT"/>
        <family val="2"/>
      </rPr>
      <t xml:space="preserve"> (enter transfers, unusual deposits, and one-time deposits as positive numbers)</t>
    </r>
  </si>
  <si>
    <r>
      <t xml:space="preserve">QUALIFYING INCOME CALCULATION </t>
    </r>
    <r>
      <rPr>
        <sz val="12"/>
        <color theme="0"/>
        <rFont val="Calibri"/>
        <family val="2"/>
        <scheme val="minor"/>
      </rPr>
      <t xml:space="preserve"> (complete all applicable yellow fields)</t>
    </r>
  </si>
  <si>
    <r>
      <t xml:space="preserve">  Disallowed Deposits </t>
    </r>
    <r>
      <rPr>
        <b/>
        <sz val="12"/>
        <color theme="0"/>
        <rFont val="Calibri"/>
        <family val="2"/>
      </rPr>
      <t xml:space="preserve"> (enter transfers, unusual deposits, and one-time deposits as positive numbers)</t>
    </r>
  </si>
  <si>
    <r>
      <t>STEP 2: INCOME VALIDATION</t>
    </r>
    <r>
      <rPr>
        <sz val="16"/>
        <color theme="0"/>
        <rFont val="Calibri"/>
        <family val="2"/>
      </rPr>
      <t xml:space="preserve"> </t>
    </r>
    <r>
      <rPr>
        <sz val="12"/>
        <color theme="0"/>
        <rFont val="Calibri"/>
        <family val="2"/>
      </rPr>
      <t>(Option #1 only)</t>
    </r>
  </si>
  <si>
    <r>
      <rPr>
        <u/>
        <sz val="12"/>
        <color theme="0"/>
        <rFont val="Calibri"/>
        <family val="2"/>
      </rPr>
      <t>Not applicable for the following industries</t>
    </r>
    <r>
      <rPr>
        <sz val="12"/>
        <color theme="0"/>
        <rFont val="Calibri"/>
        <family val="2"/>
      </rPr>
      <t>: Construction, Manufacturing,
Retail &amp; Wholesale Trade, Hospitality/Food &amp; Beverage Services, Transportation</t>
    </r>
  </si>
  <si>
    <r>
      <rPr>
        <b/>
        <sz val="15"/>
        <color theme="0"/>
        <rFont val="Futura Md BT"/>
        <family val="2"/>
      </rPr>
      <t xml:space="preserve">   Reconciliation of Disallowed Deposits </t>
    </r>
    <r>
      <rPr>
        <sz val="12"/>
        <color theme="0"/>
        <rFont val="Calibri"/>
        <family val="2"/>
      </rPr>
      <t>(Option 1 only)</t>
    </r>
  </si>
  <si>
    <r>
      <t>Expense ratio</t>
    </r>
    <r>
      <rPr>
        <sz val="10"/>
        <color theme="1"/>
        <rFont val="Futura Md BT"/>
        <family val="2"/>
      </rPr>
      <t xml:space="preserve">: </t>
    </r>
  </si>
  <si>
    <t xml:space="preserve">Equal Housing Opportunity NMLS #133519 For current licenses, visit www.nmlsconsumeraccess.com. Hometown Equity Mortgage, LLC, DBA. theLender, 25531 Commercentre Dr #250., Lake Forest, CA 92630. All loans must meet Hometown Equity Mortgage’s underwriting guidelines. This information is intended for the exclusive use of licensed real estate and mortgage lending professionals in accordance with local laws and regulations. Distribution to the general public is prohibited. Loans made or arranged pursuant to the California Financing Law </t>
  </si>
  <si>
    <t xml:space="preserve">The information provided by this calculator is for illustrative purposes only, and accuracy is not guaranteed.
     • All income information are projections only and provided for comparison purposes only.
     • This calculator does not have the ability to pre-qualify submissions for any loan program.
     • No results provided constitute a credit decision or an offer for the extension of credit.
     • Actual determination of income requires independent verification
     • Qualification for loan programs requires specific borrower and property information, and other information which is not gathered by this calculator.
     • Results should only be evaluated by a mortgage professional.                                                                                                                                                                                                            Equal Housing Opportunity NMLS #133519 For current licenses, visit www.nmlsconsumeraccess.com. Hometown Equity Mortgage, LLC, DBA. theLender, 25531 Commercentre Dr #250., Lake Forest, CA 92630. All loans must meet Hometown Equity Mortgage’s underwriting guidelines. This information is intended for the exclusive use of licensed real estate and mortgage lending professionals in accordance with local laws and regulations. Distribution to the general public is prohibited. Loans made or arranged pursuant to the California Financing Law 
</t>
  </si>
  <si>
    <r>
      <t xml:space="preserve">OPTION 2: DEBT RATIO CALCULATION 
</t>
    </r>
    <r>
      <rPr>
        <u/>
        <sz val="11"/>
        <color theme="0"/>
        <rFont val="Calibri"/>
        <family val="2"/>
      </rPr>
      <t>NO minimum asset requirement.  Qualifying income based on TOTAL assets less down payment, closing costs and reserves divided by 84</t>
    </r>
  </si>
  <si>
    <t xml:space="preserve">Option #2: Qualifying Income </t>
  </si>
  <si>
    <r>
      <rPr>
        <b/>
        <sz val="12"/>
        <color theme="0"/>
        <rFont val="Futura Md BT"/>
        <family val="2"/>
      </rPr>
      <t>OPTION 1: DEBT RATIO CALCULATION</t>
    </r>
    <r>
      <rPr>
        <b/>
        <sz val="12"/>
        <color theme="0"/>
        <rFont val="Calibri"/>
        <family val="2"/>
      </rPr>
      <t xml:space="preserve">
</t>
    </r>
    <r>
      <rPr>
        <sz val="11"/>
        <color theme="0"/>
        <rFont val="Calibri"/>
        <family val="2"/>
      </rPr>
      <t xml:space="preserve">Borrowers must have </t>
    </r>
    <r>
      <rPr>
        <u/>
        <sz val="11"/>
        <color theme="0"/>
        <rFont val="Calibri"/>
        <family val="2"/>
      </rPr>
      <t xml:space="preserve">the lesser of:
</t>
    </r>
    <r>
      <rPr>
        <sz val="11"/>
        <color theme="0"/>
        <rFont val="Calibri"/>
        <family val="2"/>
      </rPr>
      <t xml:space="preserve">(A) 1.5 times the loan amount </t>
    </r>
    <r>
      <rPr>
        <b/>
        <sz val="11"/>
        <color theme="0"/>
        <rFont val="Calibri"/>
        <family val="2"/>
      </rPr>
      <t>or</t>
    </r>
    <r>
      <rPr>
        <sz val="11"/>
        <color theme="0"/>
        <rFont val="Calibri"/>
        <family val="2"/>
      </rPr>
      <t xml:space="preserve"> (B) $1mm in Qualified Assets.</t>
    </r>
    <r>
      <rPr>
        <b/>
        <sz val="11"/>
        <color theme="0"/>
        <rFont val="Calibri"/>
        <family val="2"/>
      </rPr>
      <t xml:space="preserve">
</t>
    </r>
    <r>
      <rPr>
        <sz val="11"/>
        <color theme="0"/>
        <rFont val="Calibri"/>
        <family val="2"/>
      </rPr>
      <t xml:space="preserve">To calculate </t>
    </r>
    <r>
      <rPr>
        <u/>
        <sz val="11"/>
        <color theme="0"/>
        <rFont val="Calibri"/>
        <family val="2"/>
      </rPr>
      <t>Qualifying Income</t>
    </r>
    <r>
      <rPr>
        <sz val="11"/>
        <color theme="0"/>
        <rFont val="Calibri"/>
        <family val="2"/>
      </rPr>
      <t>, divide the lesser of (A) or (B) by 60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</si>
</sst>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m/d/yy;@"/>
  </numFmts>
  <fonts count="101">
    <font>
      <sz val="11"/>
      <color theme="1"/>
      <name val="Calibri"/>
      <family val="2"/>
      <scheme val="minor"/>
    </font>
    <font>
      <b/>
      <sz val="11"/>
      <color theme="1"/>
      <name val="Calibri"/>
      <family val="2"/>
      <scheme val="minor"/>
    </font>
    <font>
      <sz val="12"/>
      <color theme="1"/>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10"/>
      <color theme="1"/>
      <name val="Futura Md BT"/>
      <family val="2"/>
    </font>
    <font>
      <b/>
      <sz val="12"/>
      <name val="Futura Md BT"/>
      <family val="2"/>
    </font>
    <font>
      <b/>
      <sz val="12"/>
      <color theme="1"/>
      <name val="Futura Md BT"/>
      <family val="2"/>
    </font>
    <font>
      <b/>
      <sz val="16"/>
      <color theme="1"/>
      <name val="Futura Md BT"/>
      <family val="2"/>
    </font>
    <font>
      <sz val="16"/>
      <color theme="1"/>
      <name val="Futura Md BT"/>
      <family val="2"/>
    </font>
    <font>
      <sz val="26"/>
      <name val="Futura Md BT"/>
      <family val="2"/>
    </font>
    <font>
      <sz val="10"/>
      <color rgb="FF005CB9"/>
      <name val="Calibri"/>
      <family val="2"/>
      <scheme val="minor"/>
    </font>
    <font>
      <sz val="12"/>
      <name val="Futura Md BT"/>
      <family val="2"/>
    </font>
    <font>
      <sz val="12"/>
      <color theme="1"/>
      <name val="Futura Md BT"/>
      <family val="2"/>
    </font>
    <font>
      <sz val="12"/>
      <name val="Calibri"/>
      <family val="2"/>
      <scheme val="minor"/>
    </font>
    <font>
      <sz val="24"/>
      <name val="Futura Md BT"/>
      <family val="2"/>
    </font>
    <font>
      <b/>
      <sz val="11"/>
      <color theme="1"/>
      <name val="Futura Md BT"/>
      <family val="2"/>
    </font>
    <font>
      <sz val="10"/>
      <name val="Futura Md BT"/>
      <family val="2"/>
    </font>
    <font>
      <sz val="16"/>
      <name val="Futura Md BT"/>
      <family val="2"/>
    </font>
    <font>
      <sz val="18"/>
      <name val="Futura Md BT"/>
      <family val="2"/>
    </font>
    <font>
      <sz val="18"/>
      <color theme="1"/>
      <name val="Calibri"/>
      <family val="2"/>
      <scheme val="minor"/>
    </font>
    <font>
      <sz val="20"/>
      <name val="Futura Md BT"/>
      <family val="2"/>
    </font>
    <font>
      <sz val="26"/>
      <color rgb="FFFF0000"/>
      <name val="Futura Md BT"/>
      <family val="2"/>
    </font>
    <font>
      <sz val="14"/>
      <name val="Futura Md BT"/>
      <family val="2"/>
    </font>
    <font>
      <sz val="14"/>
      <color theme="1"/>
      <name val="Futura Md BT"/>
      <family val="2"/>
    </font>
    <font>
      <sz val="11"/>
      <color rgb="FFFF0000"/>
      <name val="Calibri"/>
      <family val="2"/>
      <scheme val="minor"/>
    </font>
    <font>
      <sz val="24"/>
      <color rgb="FFFF0000"/>
      <name val="Futura Md BT"/>
      <family val="2"/>
    </font>
    <font>
      <sz val="12"/>
      <color theme="1"/>
      <name val="Calibri"/>
      <family val="2"/>
    </font>
    <font>
      <sz val="12"/>
      <color rgb="FFFF0000"/>
      <name val="Calibri"/>
      <family val="2"/>
      <scheme val="minor"/>
    </font>
    <font>
      <b/>
      <sz val="12"/>
      <color theme="1"/>
      <name val="Calibri"/>
      <family val="2"/>
    </font>
    <font>
      <i/>
      <sz val="12"/>
      <name val="Calibri"/>
      <family val="2"/>
      <scheme val="minor"/>
    </font>
    <font>
      <sz val="12"/>
      <name val="Calibri"/>
      <family val="2"/>
    </font>
    <font>
      <i/>
      <sz val="12"/>
      <name val="Calibri"/>
      <family val="2"/>
    </font>
    <font>
      <i/>
      <sz val="12"/>
      <color theme="1"/>
      <name val="Calibri"/>
      <family val="2"/>
    </font>
    <font>
      <u/>
      <sz val="11"/>
      <color theme="10"/>
      <name val="Calibri"/>
      <family val="2"/>
      <scheme val="minor"/>
    </font>
    <font>
      <i/>
      <u/>
      <sz val="11"/>
      <color theme="10"/>
      <name val="Calibri"/>
      <family val="2"/>
      <scheme val="minor"/>
    </font>
    <font>
      <sz val="10"/>
      <color theme="0" tint="-0.499984740745262"/>
      <name val="Calibri"/>
      <family val="2"/>
      <scheme val="minor"/>
    </font>
    <font>
      <b/>
      <sz val="16"/>
      <name val="Futura Md BT"/>
      <family val="2"/>
    </font>
    <font>
      <sz val="10"/>
      <name val="Calibri"/>
      <family val="2"/>
      <scheme val="minor"/>
    </font>
    <font>
      <sz val="11"/>
      <color theme="1"/>
      <name val="Calibri"/>
      <family val="2"/>
      <scheme val="minor"/>
    </font>
    <font>
      <sz val="12"/>
      <color theme="0" tint="-4.9989318521683403E-2"/>
      <name val="Futura Md BT"/>
      <family val="2"/>
    </font>
    <font>
      <sz val="16"/>
      <color rgb="FFFF0000"/>
      <name val="Futura Md BT"/>
      <family val="2"/>
    </font>
    <font>
      <i/>
      <sz val="14"/>
      <color rgb="FFFF0000"/>
      <name val="Futura Md BT"/>
      <family val="2"/>
    </font>
    <font>
      <b/>
      <sz val="14"/>
      <color theme="1"/>
      <name val="Futura Md BT"/>
      <family val="2"/>
    </font>
    <font>
      <sz val="11"/>
      <color theme="1"/>
      <name val="Futura Md BT"/>
      <family val="2"/>
    </font>
    <font>
      <b/>
      <sz val="12"/>
      <color rgb="FFFF0000"/>
      <name val="Futura Md BT"/>
      <family val="2"/>
    </font>
    <font>
      <b/>
      <sz val="15"/>
      <color theme="1"/>
      <name val="Futura Md BT"/>
      <family val="2"/>
    </font>
    <font>
      <u/>
      <sz val="12"/>
      <color theme="1"/>
      <name val="Futura Md BT"/>
      <family val="2"/>
    </font>
    <font>
      <b/>
      <sz val="11"/>
      <name val="Futura Md BT"/>
      <family val="2"/>
    </font>
    <font>
      <b/>
      <sz val="11"/>
      <color rgb="FFFF0000"/>
      <name val="Futura Md BT"/>
      <family val="2"/>
    </font>
    <font>
      <sz val="10"/>
      <color theme="1"/>
      <name val="Calibri"/>
      <family val="2"/>
    </font>
    <font>
      <sz val="11"/>
      <color theme="1"/>
      <name val="Calibri"/>
      <family val="2"/>
    </font>
    <font>
      <sz val="11"/>
      <name val="Calibri"/>
      <family val="2"/>
    </font>
    <font>
      <i/>
      <sz val="11"/>
      <color theme="1"/>
      <name val="Calibri"/>
      <family val="2"/>
    </font>
    <font>
      <i/>
      <sz val="11"/>
      <name val="Calibri"/>
      <family val="2"/>
    </font>
    <font>
      <b/>
      <sz val="14"/>
      <color rgb="FFFF0000"/>
      <name val="Futura Md BT"/>
      <family val="2"/>
    </font>
    <font>
      <sz val="11"/>
      <color rgb="FFFF0000"/>
      <name val="Calibri"/>
      <family val="2"/>
    </font>
    <font>
      <sz val="16"/>
      <color theme="1"/>
      <name val="Calibri"/>
      <family val="2"/>
      <scheme val="minor"/>
    </font>
    <font>
      <sz val="14"/>
      <name val="Calibri"/>
      <family val="2"/>
    </font>
    <font>
      <sz val="14"/>
      <color theme="1"/>
      <name val="Calibri"/>
      <family val="2"/>
      <scheme val="minor"/>
    </font>
    <font>
      <u/>
      <sz val="14"/>
      <color theme="10"/>
      <name val="Calibri"/>
      <family val="2"/>
      <scheme val="minor"/>
    </font>
    <font>
      <b/>
      <sz val="11"/>
      <color theme="1"/>
      <name val="Calibri"/>
      <family val="2"/>
    </font>
    <font>
      <b/>
      <i/>
      <sz val="12"/>
      <color theme="1"/>
      <name val="Futura Md BT"/>
      <family val="2"/>
    </font>
    <font>
      <b/>
      <sz val="18"/>
      <name val="Futura Md BT"/>
      <family val="2"/>
    </font>
    <font>
      <sz val="8"/>
      <name val="Calibri"/>
      <family val="2"/>
      <scheme val="minor"/>
    </font>
    <font>
      <b/>
      <sz val="11"/>
      <name val="Calibri"/>
      <family val="2"/>
    </font>
    <font>
      <b/>
      <sz val="14"/>
      <name val="Futura Md BT"/>
      <family val="2"/>
    </font>
    <font>
      <b/>
      <sz val="14"/>
      <color theme="1"/>
      <name val="Calibri"/>
      <family val="2"/>
    </font>
    <font>
      <b/>
      <sz val="12"/>
      <name val="Calibri"/>
      <family val="2"/>
    </font>
    <font>
      <sz val="20"/>
      <name val="Calibri"/>
      <family val="2"/>
    </font>
    <font>
      <b/>
      <u/>
      <sz val="12"/>
      <name val="Calibri"/>
      <family val="2"/>
    </font>
    <font>
      <b/>
      <sz val="11"/>
      <color theme="0"/>
      <name val="Calibri"/>
      <family val="2"/>
      <scheme val="minor"/>
    </font>
    <font>
      <sz val="24"/>
      <color theme="0"/>
      <name val="Futura Md BT"/>
    </font>
    <font>
      <b/>
      <sz val="24"/>
      <color theme="0"/>
      <name val="Futura Md BT"/>
    </font>
    <font>
      <b/>
      <sz val="12"/>
      <color theme="0"/>
      <name val="Futura Md BT"/>
      <family val="2"/>
    </font>
    <font>
      <b/>
      <i/>
      <sz val="14"/>
      <color theme="0"/>
      <name val="Calibri"/>
      <family val="2"/>
    </font>
    <font>
      <b/>
      <sz val="10"/>
      <color theme="0"/>
      <name val="Futura Md BT"/>
      <family val="2"/>
    </font>
    <font>
      <b/>
      <i/>
      <sz val="14"/>
      <color theme="0"/>
      <name val="Calibri"/>
      <family val="2"/>
      <scheme val="minor"/>
    </font>
    <font>
      <sz val="18"/>
      <color theme="0"/>
      <name val="Futura Md BT"/>
      <family val="2"/>
    </font>
    <font>
      <sz val="12"/>
      <color theme="0"/>
      <name val="Calibri"/>
      <family val="2"/>
      <scheme val="minor"/>
    </font>
    <font>
      <b/>
      <sz val="12"/>
      <color theme="0"/>
      <name val="Calibri"/>
      <family val="2"/>
    </font>
    <font>
      <sz val="16"/>
      <color theme="0"/>
      <name val="Futura Md BT"/>
      <family val="2"/>
    </font>
    <font>
      <sz val="16"/>
      <color theme="0"/>
      <name val="Calibri"/>
      <family val="2"/>
    </font>
    <font>
      <sz val="12"/>
      <color theme="0"/>
      <name val="Calibri"/>
      <family val="2"/>
    </font>
    <font>
      <u/>
      <sz val="12"/>
      <color theme="0"/>
      <name val="Calibri"/>
      <family val="2"/>
    </font>
    <font>
      <b/>
      <sz val="20"/>
      <color theme="0"/>
      <name val="Futura Md BT"/>
      <family val="2"/>
    </font>
    <font>
      <b/>
      <sz val="15"/>
      <color theme="0"/>
      <name val="Futura Md BT"/>
      <family val="2"/>
    </font>
    <font>
      <b/>
      <sz val="18"/>
      <color theme="0"/>
      <name val="Futura Md BT"/>
    </font>
    <font>
      <b/>
      <i/>
      <sz val="12"/>
      <color theme="0"/>
      <name val="Futura Md BT"/>
    </font>
    <font>
      <sz val="11"/>
      <color theme="0"/>
      <name val="Futura Md BT"/>
      <family val="2"/>
    </font>
    <font>
      <b/>
      <i/>
      <sz val="12"/>
      <color theme="0"/>
      <name val="Futura Md BT"/>
      <family val="2"/>
    </font>
    <font>
      <i/>
      <sz val="12"/>
      <color theme="0"/>
      <name val="Futura Md BT"/>
      <family val="2"/>
    </font>
    <font>
      <sz val="11"/>
      <color theme="0"/>
      <name val="Calibri"/>
      <family val="2"/>
    </font>
    <font>
      <u/>
      <sz val="11"/>
      <color theme="0"/>
      <name val="Calibri"/>
      <family val="2"/>
    </font>
    <font>
      <b/>
      <sz val="11"/>
      <color theme="0"/>
      <name val="Calibri"/>
      <family val="2"/>
    </font>
    <font>
      <sz val="24"/>
      <color theme="0"/>
      <name val="Futura Md BT"/>
      <family val="2"/>
    </font>
    <font>
      <b/>
      <sz val="12"/>
      <color theme="0"/>
      <name val="Calibri"/>
      <family val="2"/>
      <scheme val="minor"/>
    </font>
    <font>
      <i/>
      <sz val="11"/>
      <color theme="0"/>
      <name val="Calibri"/>
      <family val="2"/>
      <scheme val="minor"/>
    </font>
    <font>
      <b/>
      <sz val="14"/>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DCDDDE"/>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E4002B"/>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14996795556505021"/>
        <bgColor indexed="64"/>
      </patternFill>
    </fill>
  </fills>
  <borders count="6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rgb="FF005CB9"/>
      </left>
      <right style="thin">
        <color indexed="64"/>
      </right>
      <top style="thin">
        <color indexed="64"/>
      </top>
      <bottom style="thin">
        <color indexed="64"/>
      </bottom>
      <diagonal/>
    </border>
    <border>
      <left style="thin">
        <color indexed="64"/>
      </left>
      <right style="thick">
        <color rgb="FF005CB9"/>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s>
  <cellStyleXfs count="3">
    <xf numFmtId="0" fontId="0" fillId="0" borderId="0"/>
    <xf numFmtId="0" fontId="36" fillId="0" borderId="0" applyNumberFormat="0" applyFill="0" applyBorder="0" applyAlignment="0" applyProtection="0"/>
    <xf numFmtId="43" fontId="41" fillId="0" borderId="0" applyFont="0" applyFill="0" applyBorder="0" applyAlignment="0" applyProtection="0"/>
  </cellStyleXfs>
  <cellXfs count="692">
    <xf numFmtId="0" fontId="0" fillId="0" borderId="0" xfId="0"/>
    <xf numFmtId="0" fontId="0" fillId="0" borderId="4" xfId="0" applyBorder="1"/>
    <xf numFmtId="0" fontId="0" fillId="0" borderId="5" xfId="0" applyBorder="1" applyAlignment="1">
      <alignment horizontal="center"/>
    </xf>
    <xf numFmtId="0" fontId="0" fillId="0" borderId="6" xfId="0" applyBorder="1"/>
    <xf numFmtId="0" fontId="0" fillId="0" borderId="7" xfId="0" applyBorder="1"/>
    <xf numFmtId="0" fontId="0" fillId="0" borderId="12" xfId="0" applyBorder="1"/>
    <xf numFmtId="0" fontId="0" fillId="0" borderId="10" xfId="0" applyBorder="1"/>
    <xf numFmtId="0" fontId="0" fillId="0" borderId="9" xfId="0" quotePrefix="1" applyBorder="1"/>
    <xf numFmtId="0" fontId="0" fillId="0" borderId="16"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1" fillId="0" borderId="5" xfId="0" applyFont="1" applyBorder="1" applyAlignment="1">
      <alignment horizontal="center" vertical="center"/>
    </xf>
    <xf numFmtId="0" fontId="0" fillId="0" borderId="17" xfId="0" applyBorder="1" applyAlignment="1">
      <alignment horizontal="center" vertical="center"/>
    </xf>
    <xf numFmtId="0" fontId="0" fillId="2" borderId="5" xfId="0" applyFill="1" applyBorder="1"/>
    <xf numFmtId="0" fontId="0" fillId="0" borderId="1" xfId="0" applyBorder="1"/>
    <xf numFmtId="0" fontId="0" fillId="0" borderId="3" xfId="0" applyBorder="1" applyAlignment="1">
      <alignment vertical="center"/>
    </xf>
    <xf numFmtId="0" fontId="0" fillId="0" borderId="3" xfId="0" applyBorder="1"/>
    <xf numFmtId="0" fontId="0" fillId="0" borderId="2" xfId="0" applyBorder="1"/>
    <xf numFmtId="0" fontId="0" fillId="0" borderId="8" xfId="0" applyBorder="1"/>
    <xf numFmtId="0" fontId="0" fillId="0" borderId="0" xfId="0" applyAlignment="1">
      <alignment horizontal="left" vertical="center"/>
    </xf>
    <xf numFmtId="0" fontId="0" fillId="0" borderId="10" xfId="0" applyBorder="1" applyAlignment="1">
      <alignment horizontal="left" vertical="center"/>
    </xf>
    <xf numFmtId="0" fontId="3" fillId="0" borderId="11" xfId="0" applyFont="1" applyBorder="1"/>
    <xf numFmtId="0" fontId="1" fillId="0" borderId="8" xfId="0" quotePrefix="1" applyFont="1" applyBorder="1"/>
    <xf numFmtId="0" fontId="1" fillId="0" borderId="1" xfId="0" applyFont="1" applyBorder="1" applyAlignment="1">
      <alignment vertical="top"/>
    </xf>
    <xf numFmtId="0" fontId="0" fillId="0" borderId="1" xfId="0" applyBorder="1" applyAlignment="1">
      <alignment vertical="top"/>
    </xf>
    <xf numFmtId="0" fontId="1" fillId="0" borderId="5" xfId="0" applyFont="1" applyBorder="1" applyAlignment="1">
      <alignment horizontal="center"/>
    </xf>
    <xf numFmtId="0" fontId="5" fillId="0" borderId="9" xfId="0" applyFont="1" applyBorder="1" applyAlignment="1">
      <alignment horizontal="left" vertical="center"/>
    </xf>
    <xf numFmtId="0" fontId="0" fillId="0" borderId="11" xfId="0" applyBorder="1"/>
    <xf numFmtId="0" fontId="0" fillId="0" borderId="4" xfId="0" applyBorder="1" applyAlignment="1">
      <alignment vertical="center"/>
    </xf>
    <xf numFmtId="0" fontId="3" fillId="0" borderId="11" xfId="0" applyFont="1" applyBorder="1" applyAlignment="1">
      <alignment vertical="center"/>
    </xf>
    <xf numFmtId="0" fontId="0" fillId="0" borderId="0" xfId="0" applyProtection="1">
      <protection locked="0"/>
    </xf>
    <xf numFmtId="0" fontId="4" fillId="0" borderId="0" xfId="0" applyFont="1" applyProtection="1">
      <protection locked="0"/>
    </xf>
    <xf numFmtId="0" fontId="2" fillId="0" borderId="0" xfId="0" applyFont="1" applyProtection="1">
      <protection locked="0"/>
    </xf>
    <xf numFmtId="164" fontId="20" fillId="6" borderId="19" xfId="0" applyNumberFormat="1" applyFont="1" applyFill="1" applyBorder="1" applyAlignment="1" applyProtection="1">
      <alignment horizontal="center" vertical="center" wrapText="1"/>
      <protection hidden="1"/>
    </xf>
    <xf numFmtId="164" fontId="14" fillId="6" borderId="18" xfId="0" applyNumberFormat="1" applyFont="1" applyFill="1" applyBorder="1" applyAlignment="1" applyProtection="1">
      <alignment horizontal="center" vertical="center"/>
      <protection hidden="1"/>
    </xf>
    <xf numFmtId="0" fontId="0" fillId="0" borderId="24" xfId="0" applyBorder="1"/>
    <xf numFmtId="0" fontId="1" fillId="0" borderId="41" xfId="0" quotePrefix="1" applyFont="1" applyBorder="1"/>
    <xf numFmtId="0" fontId="0" fillId="0" borderId="24" xfId="0" quotePrefix="1" applyBorder="1"/>
    <xf numFmtId="0" fontId="0" fillId="0" borderId="28" xfId="0" quotePrefix="1" applyBorder="1"/>
    <xf numFmtId="0" fontId="0" fillId="0" borderId="41" xfId="0" applyBorder="1"/>
    <xf numFmtId="0" fontId="0" fillId="0" borderId="43" xfId="0" applyBorder="1"/>
    <xf numFmtId="0" fontId="5" fillId="0" borderId="28" xfId="0" applyFont="1" applyBorder="1"/>
    <xf numFmtId="0" fontId="0" fillId="0" borderId="29" xfId="0" applyBorder="1"/>
    <xf numFmtId="0" fontId="0" fillId="0" borderId="44" xfId="0" applyBorder="1"/>
    <xf numFmtId="0" fontId="0" fillId="0" borderId="42" xfId="0" applyBorder="1"/>
    <xf numFmtId="0" fontId="0" fillId="0" borderId="35" xfId="0" applyBorder="1" applyAlignment="1">
      <alignment horizontal="center" vertical="center"/>
    </xf>
    <xf numFmtId="0" fontId="0" fillId="0" borderId="45" xfId="0" applyBorder="1" applyAlignment="1">
      <alignment horizontal="center" vertical="center"/>
    </xf>
    <xf numFmtId="0" fontId="0" fillId="2" borderId="35" xfId="0" applyFill="1" applyBorder="1"/>
    <xf numFmtId="0" fontId="0" fillId="0" borderId="35" xfId="0" applyBorder="1" applyAlignment="1">
      <alignment horizontal="center"/>
    </xf>
    <xf numFmtId="0" fontId="0" fillId="0" borderId="47" xfId="0" applyBorder="1" applyAlignment="1">
      <alignment horizontal="center" vertical="center"/>
    </xf>
    <xf numFmtId="0" fontId="28" fillId="0" borderId="0" xfId="0" applyFont="1" applyAlignment="1" applyProtection="1">
      <alignment horizontal="center" vertical="center" wrapText="1"/>
      <protection locked="0"/>
    </xf>
    <xf numFmtId="0" fontId="27" fillId="0" borderId="0" xfId="0" applyFont="1"/>
    <xf numFmtId="0" fontId="4" fillId="0" borderId="0" xfId="0" applyFont="1"/>
    <xf numFmtId="0" fontId="11" fillId="0" borderId="0" xfId="0" applyFont="1" applyAlignment="1" applyProtection="1">
      <alignment horizontal="left" vertical="center"/>
      <protection hidden="1"/>
    </xf>
    <xf numFmtId="0" fontId="24" fillId="0" borderId="0" xfId="0" applyFont="1" applyAlignment="1" applyProtection="1">
      <alignment horizontal="center" vertical="center" wrapText="1"/>
      <protection hidden="1"/>
    </xf>
    <xf numFmtId="164" fontId="2" fillId="6" borderId="1" xfId="0" applyNumberFormat="1" applyFont="1" applyFill="1" applyBorder="1" applyAlignment="1" applyProtection="1">
      <alignment horizontal="center"/>
      <protection locked="0"/>
    </xf>
    <xf numFmtId="8" fontId="30" fillId="6" borderId="37" xfId="0" applyNumberFormat="1" applyFont="1" applyFill="1" applyBorder="1" applyProtection="1">
      <protection locked="0"/>
    </xf>
    <xf numFmtId="8" fontId="30" fillId="6" borderId="2" xfId="0" applyNumberFormat="1" applyFont="1" applyFill="1" applyBorder="1" applyProtection="1">
      <protection locked="0"/>
    </xf>
    <xf numFmtId="8" fontId="30" fillId="6" borderId="5" xfId="0" applyNumberFormat="1" applyFont="1" applyFill="1" applyBorder="1" applyProtection="1">
      <protection locked="0"/>
    </xf>
    <xf numFmtId="8" fontId="30" fillId="6" borderId="38" xfId="0" applyNumberFormat="1" applyFont="1" applyFill="1" applyBorder="1" applyProtection="1">
      <protection locked="0"/>
    </xf>
    <xf numFmtId="164" fontId="2" fillId="0" borderId="1" xfId="0" applyNumberFormat="1" applyFont="1" applyBorder="1" applyAlignment="1" applyProtection="1">
      <alignment horizontal="center"/>
      <protection locked="0"/>
    </xf>
    <xf numFmtId="8" fontId="30" fillId="0" borderId="37" xfId="0" applyNumberFormat="1" applyFont="1" applyBorder="1" applyProtection="1">
      <protection locked="0"/>
    </xf>
    <xf numFmtId="8" fontId="30" fillId="0" borderId="2" xfId="0" applyNumberFormat="1" applyFont="1" applyBorder="1" applyProtection="1">
      <protection locked="0"/>
    </xf>
    <xf numFmtId="8" fontId="30" fillId="0" borderId="5" xfId="0" applyNumberFormat="1" applyFont="1" applyBorder="1" applyProtection="1">
      <protection locked="0"/>
    </xf>
    <xf numFmtId="8" fontId="30" fillId="0" borderId="38" xfId="0" applyNumberFormat="1" applyFont="1" applyBorder="1" applyProtection="1">
      <protection locked="0"/>
    </xf>
    <xf numFmtId="8" fontId="30" fillId="4" borderId="2" xfId="0" applyNumberFormat="1" applyFont="1" applyFill="1" applyBorder="1" applyProtection="1">
      <protection locked="0"/>
    </xf>
    <xf numFmtId="8" fontId="30" fillId="4" borderId="5" xfId="0" applyNumberFormat="1" applyFont="1" applyFill="1" applyBorder="1" applyProtection="1">
      <protection locked="0"/>
    </xf>
    <xf numFmtId="8" fontId="30" fillId="4" borderId="38" xfId="0" applyNumberFormat="1" applyFont="1" applyFill="1" applyBorder="1" applyProtection="1">
      <protection locked="0"/>
    </xf>
    <xf numFmtId="14" fontId="2" fillId="6" borderId="5"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164" fontId="2" fillId="6" borderId="2" xfId="0" applyNumberFormat="1" applyFont="1" applyFill="1" applyBorder="1" applyProtection="1">
      <protection hidden="1"/>
    </xf>
    <xf numFmtId="14" fontId="2" fillId="0" borderId="5"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64" fontId="33" fillId="5" borderId="5" xfId="0" applyNumberFormat="1" applyFont="1" applyFill="1" applyBorder="1" applyAlignment="1" applyProtection="1">
      <alignment horizontal="center" vertical="center" wrapText="1"/>
      <protection locked="0"/>
    </xf>
    <xf numFmtId="3" fontId="33" fillId="5" borderId="5" xfId="0" applyNumberFormat="1" applyFont="1" applyFill="1" applyBorder="1" applyAlignment="1" applyProtection="1">
      <alignment horizontal="center" vertical="center" wrapText="1"/>
      <protection locked="0"/>
    </xf>
    <xf numFmtId="10" fontId="29" fillId="5" borderId="5" xfId="0" applyNumberFormat="1" applyFont="1" applyFill="1" applyBorder="1" applyAlignment="1" applyProtection="1">
      <alignment horizontal="center" vertical="center"/>
      <protection locked="0"/>
    </xf>
    <xf numFmtId="14" fontId="2" fillId="6" borderId="5" xfId="0" applyNumberFormat="1" applyFont="1" applyFill="1" applyBorder="1" applyAlignment="1" applyProtection="1">
      <alignment horizontal="center"/>
      <protection locked="0"/>
    </xf>
    <xf numFmtId="8" fontId="2" fillId="6" borderId="1" xfId="0" applyNumberFormat="1" applyFont="1" applyFill="1" applyBorder="1" applyProtection="1">
      <protection locked="0"/>
    </xf>
    <xf numFmtId="14" fontId="2" fillId="0" borderId="5" xfId="0" applyNumberFormat="1" applyFont="1" applyBorder="1" applyAlignment="1" applyProtection="1">
      <alignment horizontal="center"/>
      <protection locked="0"/>
    </xf>
    <xf numFmtId="8" fontId="30" fillId="4" borderId="37" xfId="0" applyNumberFormat="1" applyFont="1" applyFill="1" applyBorder="1" applyProtection="1">
      <protection locked="0"/>
    </xf>
    <xf numFmtId="0" fontId="2" fillId="6" borderId="1"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xf numFmtId="0" fontId="38" fillId="0" borderId="0" xfId="0" applyFont="1"/>
    <xf numFmtId="0" fontId="39" fillId="4" borderId="0" xfId="0" applyFont="1" applyFill="1" applyAlignment="1">
      <alignment horizontal="left"/>
    </xf>
    <xf numFmtId="0" fontId="4" fillId="4" borderId="0" xfId="0" applyFont="1" applyFill="1"/>
    <xf numFmtId="0" fontId="5" fillId="4" borderId="0" xfId="0" applyFont="1" applyFill="1" applyAlignment="1">
      <alignment wrapText="1"/>
    </xf>
    <xf numFmtId="164" fontId="4" fillId="4" borderId="0" xfId="0" applyNumberFormat="1" applyFont="1" applyFill="1" applyAlignment="1">
      <alignment horizontal="left"/>
    </xf>
    <xf numFmtId="0" fontId="40" fillId="7" borderId="0" xfId="0" applyFont="1" applyFill="1"/>
    <xf numFmtId="164" fontId="14" fillId="6" borderId="51" xfId="0" applyNumberFormat="1" applyFont="1" applyFill="1" applyBorder="1" applyAlignment="1" applyProtection="1">
      <alignment horizontal="center" vertical="center"/>
      <protection hidden="1"/>
    </xf>
    <xf numFmtId="0" fontId="9" fillId="3" borderId="5" xfId="2" applyNumberFormat="1" applyFont="1" applyFill="1" applyBorder="1" applyAlignment="1" applyProtection="1">
      <alignment horizontal="center" vertical="center"/>
      <protection locked="0"/>
    </xf>
    <xf numFmtId="164" fontId="33" fillId="5" borderId="1" xfId="0" applyNumberFormat="1" applyFont="1" applyFill="1" applyBorder="1" applyAlignment="1" applyProtection="1">
      <alignment horizontal="center" vertical="center" wrapText="1"/>
      <protection locked="0" hidden="1"/>
    </xf>
    <xf numFmtId="0" fontId="33" fillId="5" borderId="1" xfId="0" applyFont="1" applyFill="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42" fillId="0" borderId="0" xfId="0" applyFont="1" applyAlignment="1" applyProtection="1">
      <alignment vertical="center"/>
      <protection hidden="1"/>
    </xf>
    <xf numFmtId="164" fontId="20" fillId="6" borderId="18" xfId="0" applyNumberFormat="1" applyFont="1" applyFill="1" applyBorder="1" applyAlignment="1" applyProtection="1">
      <alignment horizontal="center" vertical="center" wrapText="1"/>
      <protection hidden="1"/>
    </xf>
    <xf numFmtId="0" fontId="16"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22" fillId="0" borderId="0" xfId="0" applyFont="1" applyProtection="1">
      <protection locked="0"/>
    </xf>
    <xf numFmtId="0" fontId="2" fillId="0" borderId="0" xfId="0" applyFont="1" applyAlignment="1" applyProtection="1">
      <alignment wrapText="1"/>
      <protection locked="0"/>
    </xf>
    <xf numFmtId="0" fontId="29" fillId="0" borderId="0" xfId="0" applyFont="1" applyProtection="1">
      <protection locked="0"/>
    </xf>
    <xf numFmtId="164" fontId="15" fillId="6" borderId="5" xfId="0" applyNumberFormat="1" applyFont="1" applyFill="1" applyBorder="1" applyAlignment="1">
      <alignment horizontal="center" vertical="center"/>
    </xf>
    <xf numFmtId="8" fontId="45" fillId="6" borderId="5" xfId="0" applyNumberFormat="1" applyFont="1" applyFill="1" applyBorder="1" applyAlignment="1" applyProtection="1">
      <alignment vertical="center"/>
      <protection hidden="1"/>
    </xf>
    <xf numFmtId="164" fontId="53" fillId="0" borderId="5" xfId="0" applyNumberFormat="1" applyFont="1" applyBorder="1" applyAlignment="1">
      <alignment horizontal="center" vertical="center"/>
    </xf>
    <xf numFmtId="8" fontId="58" fillId="4" borderId="5" xfId="0" applyNumberFormat="1" applyFont="1" applyFill="1" applyBorder="1" applyAlignment="1">
      <alignment horizontal="center" vertical="center"/>
    </xf>
    <xf numFmtId="3" fontId="54" fillId="0" borderId="5" xfId="0" applyNumberFormat="1" applyFont="1" applyBorder="1" applyAlignment="1">
      <alignment horizontal="center" vertical="center"/>
    </xf>
    <xf numFmtId="164" fontId="53" fillId="4" borderId="5" xfId="0" applyNumberFormat="1" applyFont="1" applyFill="1" applyBorder="1" applyAlignment="1">
      <alignment horizontal="center" vertical="center"/>
    </xf>
    <xf numFmtId="3" fontId="53" fillId="4" borderId="5" xfId="0" applyNumberFormat="1" applyFont="1" applyFill="1" applyBorder="1" applyAlignment="1">
      <alignment horizontal="center" vertical="center"/>
    </xf>
    <xf numFmtId="0" fontId="45"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164" fontId="15" fillId="2" borderId="5" xfId="0" applyNumberFormat="1" applyFont="1" applyFill="1" applyBorder="1" applyAlignment="1">
      <alignment horizontal="center" vertical="center"/>
    </xf>
    <xf numFmtId="0" fontId="45" fillId="4" borderId="0" xfId="0" applyFont="1" applyFill="1" applyAlignment="1">
      <alignment horizontal="center" vertical="center"/>
    </xf>
    <xf numFmtId="0" fontId="9" fillId="4" borderId="0" xfId="0" applyFont="1" applyFill="1" applyAlignment="1">
      <alignment horizontal="left" vertical="center"/>
    </xf>
    <xf numFmtId="164" fontId="15" fillId="4" borderId="0" xfId="0" applyNumberFormat="1" applyFont="1" applyFill="1" applyAlignment="1">
      <alignment horizontal="center" vertical="center"/>
    </xf>
    <xf numFmtId="164" fontId="15" fillId="0" borderId="5" xfId="0" applyNumberFormat="1" applyFont="1" applyBorder="1" applyAlignment="1">
      <alignment horizontal="center" vertical="center"/>
    </xf>
    <xf numFmtId="164" fontId="15" fillId="0" borderId="15" xfId="0" applyNumberFormat="1" applyFont="1" applyBorder="1" applyAlignment="1">
      <alignment horizontal="center" vertical="center"/>
    </xf>
    <xf numFmtId="0" fontId="9" fillId="6" borderId="5" xfId="0" applyFont="1" applyFill="1" applyBorder="1" applyAlignment="1">
      <alignment horizontal="center" vertical="center"/>
    </xf>
    <xf numFmtId="0" fontId="61" fillId="0" borderId="0" xfId="0" applyFont="1" applyAlignment="1">
      <alignment vertical="center"/>
    </xf>
    <xf numFmtId="164" fontId="29" fillId="0" borderId="5" xfId="0" applyNumberFormat="1" applyFont="1" applyBorder="1" applyAlignment="1" applyProtection="1">
      <alignment horizontal="center" vertical="center"/>
      <protection locked="0"/>
    </xf>
    <xf numFmtId="164" fontId="29" fillId="0" borderId="15" xfId="0" applyNumberFormat="1" applyFont="1" applyBorder="1" applyAlignment="1" applyProtection="1">
      <alignment horizontal="center" vertical="center"/>
      <protection locked="0"/>
    </xf>
    <xf numFmtId="0" fontId="69" fillId="6" borderId="5" xfId="0" applyFont="1" applyFill="1" applyBorder="1" applyAlignment="1">
      <alignment horizontal="center" vertical="center"/>
    </xf>
    <xf numFmtId="164" fontId="54" fillId="5" borderId="5" xfId="0" applyNumberFormat="1" applyFont="1" applyFill="1" applyBorder="1" applyAlignment="1" applyProtection="1">
      <alignment horizontal="center" vertical="center" wrapText="1"/>
      <protection locked="0"/>
    </xf>
    <xf numFmtId="166" fontId="29" fillId="0" borderId="5" xfId="0" applyNumberFormat="1"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166" fontId="29" fillId="0" borderId="1" xfId="0" applyNumberFormat="1" applyFont="1" applyBorder="1" applyAlignment="1" applyProtection="1">
      <alignment horizontal="center" vertical="center"/>
      <protection locked="0"/>
    </xf>
    <xf numFmtId="0" fontId="33" fillId="0" borderId="5" xfId="0" applyFont="1" applyBorder="1" applyAlignment="1" applyProtection="1">
      <alignment horizontal="center" vertical="center" wrapText="1"/>
      <protection locked="0"/>
    </xf>
    <xf numFmtId="164" fontId="33" fillId="0" borderId="5" xfId="0" applyNumberFormat="1" applyFont="1" applyBorder="1" applyAlignment="1" applyProtection="1">
      <alignment horizontal="center" vertical="center"/>
      <protection locked="0"/>
    </xf>
    <xf numFmtId="166" fontId="29" fillId="0" borderId="15" xfId="0" applyNumberFormat="1"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0" fontId="9" fillId="6" borderId="5" xfId="0" applyFont="1" applyFill="1" applyBorder="1" applyAlignment="1">
      <alignment horizontal="center" vertical="center" wrapText="1"/>
    </xf>
    <xf numFmtId="0" fontId="46" fillId="0" borderId="0" xfId="0" applyFont="1"/>
    <xf numFmtId="0" fontId="53" fillId="0" borderId="5" xfId="0" applyFont="1" applyBorder="1" applyAlignment="1">
      <alignment horizontal="center" vertical="center" wrapText="1"/>
    </xf>
    <xf numFmtId="9" fontId="29" fillId="0" borderId="5" xfId="0" applyNumberFormat="1" applyFont="1" applyBorder="1" applyAlignment="1">
      <alignment horizontal="center" vertical="center"/>
    </xf>
    <xf numFmtId="164" fontId="31" fillId="4" borderId="5" xfId="0" applyNumberFormat="1" applyFont="1" applyFill="1" applyBorder="1" applyAlignment="1">
      <alignment horizontal="center" vertical="center"/>
    </xf>
    <xf numFmtId="0" fontId="53" fillId="0" borderId="15" xfId="0" applyFont="1" applyBorder="1" applyAlignment="1">
      <alignment horizontal="center" vertical="center" wrapText="1"/>
    </xf>
    <xf numFmtId="164" fontId="45" fillId="2" borderId="2" xfId="0" applyNumberFormat="1" applyFont="1" applyFill="1" applyBorder="1" applyAlignment="1">
      <alignment horizontal="center" vertical="center"/>
    </xf>
    <xf numFmtId="164" fontId="0" fillId="0" borderId="0" xfId="0" applyNumberFormat="1"/>
    <xf numFmtId="0" fontId="9" fillId="0" borderId="0" xfId="0" applyFont="1" applyAlignment="1">
      <alignment vertical="center"/>
    </xf>
    <xf numFmtId="164" fontId="18" fillId="2" borderId="5" xfId="0" applyNumberFormat="1" applyFont="1" applyFill="1" applyBorder="1" applyAlignment="1">
      <alignment horizontal="center" vertical="center"/>
    </xf>
    <xf numFmtId="164" fontId="18" fillId="2" borderId="5" xfId="0" applyNumberFormat="1" applyFont="1" applyFill="1" applyBorder="1" applyAlignment="1">
      <alignment horizontal="center" vertical="center" wrapText="1"/>
    </xf>
    <xf numFmtId="164" fontId="67" fillId="6" borderId="5" xfId="0" applyNumberFormat="1" applyFont="1" applyFill="1" applyBorder="1" applyAlignment="1">
      <alignment horizontal="center" vertical="center" wrapText="1"/>
    </xf>
    <xf numFmtId="0" fontId="10" fillId="4" borderId="11" xfId="0" applyFont="1" applyFill="1" applyBorder="1" applyAlignment="1">
      <alignment vertical="center" wrapText="1"/>
    </xf>
    <xf numFmtId="0" fontId="10" fillId="4" borderId="4" xfId="0" applyFont="1" applyFill="1" applyBorder="1" applyAlignment="1">
      <alignment vertical="center" wrapText="1"/>
    </xf>
    <xf numFmtId="0" fontId="10" fillId="4" borderId="0" xfId="0" applyFont="1" applyFill="1" applyAlignment="1">
      <alignment vertical="center" wrapText="1"/>
    </xf>
    <xf numFmtId="0" fontId="9" fillId="4" borderId="0" xfId="0" applyFont="1" applyFill="1" applyAlignment="1">
      <alignment vertical="center"/>
    </xf>
    <xf numFmtId="164" fontId="14" fillId="2" borderId="15" xfId="0" applyNumberFormat="1" applyFont="1" applyFill="1" applyBorder="1" applyAlignment="1">
      <alignment horizontal="center" vertical="center" wrapText="1"/>
    </xf>
    <xf numFmtId="164" fontId="25" fillId="2" borderId="5" xfId="0" applyNumberFormat="1" applyFont="1" applyFill="1" applyBorder="1" applyAlignment="1">
      <alignment horizontal="center" vertical="center" wrapText="1"/>
    </xf>
    <xf numFmtId="0" fontId="0" fillId="0" borderId="0" xfId="0" applyProtection="1">
      <protection hidden="1"/>
    </xf>
    <xf numFmtId="0" fontId="9" fillId="3" borderId="5" xfId="0" applyFont="1" applyFill="1" applyBorder="1" applyAlignment="1" applyProtection="1">
      <alignment horizontal="center" vertical="center"/>
      <protection locked="0"/>
    </xf>
    <xf numFmtId="0" fontId="39" fillId="4" borderId="0" xfId="0" applyFont="1" applyFill="1" applyAlignment="1" applyProtection="1">
      <alignment horizontal="center" vertical="center"/>
      <protection hidden="1"/>
    </xf>
    <xf numFmtId="0" fontId="39" fillId="4" borderId="0" xfId="0" applyFont="1" applyFill="1" applyAlignment="1" applyProtection="1">
      <alignment horizontal="left" vertical="center"/>
      <protection hidden="1"/>
    </xf>
    <xf numFmtId="0" fontId="39" fillId="4" borderId="0" xfId="0" applyFont="1" applyFill="1" applyAlignment="1" applyProtection="1">
      <alignment vertical="center"/>
      <protection hidden="1"/>
    </xf>
    <xf numFmtId="0" fontId="20" fillId="4" borderId="0" xfId="0" applyFont="1" applyFill="1" applyAlignment="1" applyProtection="1">
      <alignment vertical="center"/>
      <protection hidden="1"/>
    </xf>
    <xf numFmtId="164" fontId="33" fillId="5" borderId="18" xfId="0" applyNumberFormat="1" applyFont="1" applyFill="1" applyBorder="1" applyAlignment="1" applyProtection="1">
      <alignment horizontal="center" vertical="center"/>
      <protection locked="0"/>
    </xf>
    <xf numFmtId="164" fontId="29" fillId="5" borderId="18" xfId="0" applyNumberFormat="1" applyFont="1" applyFill="1" applyBorder="1" applyAlignment="1" applyProtection="1">
      <alignment horizontal="center" vertical="center"/>
      <protection locked="0"/>
    </xf>
    <xf numFmtId="0" fontId="2" fillId="0" borderId="0" xfId="0" applyFont="1"/>
    <xf numFmtId="0" fontId="21" fillId="0" borderId="0" xfId="0" applyFont="1" applyAlignment="1">
      <alignment vertical="center"/>
    </xf>
    <xf numFmtId="164" fontId="21" fillId="0" borderId="0" xfId="0" applyNumberFormat="1" applyFont="1" applyAlignment="1">
      <alignment vertical="center"/>
    </xf>
    <xf numFmtId="0" fontId="44" fillId="0" borderId="39" xfId="0" applyFont="1" applyBorder="1" applyAlignment="1">
      <alignment vertical="top"/>
    </xf>
    <xf numFmtId="0" fontId="44" fillId="0" borderId="13" xfId="0" applyFont="1" applyBorder="1" applyAlignment="1">
      <alignment vertical="center"/>
    </xf>
    <xf numFmtId="0" fontId="22" fillId="0" borderId="0" xfId="0" applyFont="1"/>
    <xf numFmtId="10" fontId="29" fillId="0" borderId="5" xfId="0" applyNumberFormat="1" applyFont="1" applyBorder="1" applyAlignment="1">
      <alignment horizontal="center" vertical="center"/>
    </xf>
    <xf numFmtId="164" fontId="33" fillId="0" borderId="5" xfId="0" applyNumberFormat="1" applyFont="1" applyBorder="1" applyAlignment="1">
      <alignment horizontal="center" vertical="center"/>
    </xf>
    <xf numFmtId="164" fontId="33" fillId="0" borderId="5" xfId="0" applyNumberFormat="1" applyFont="1" applyBorder="1" applyAlignment="1">
      <alignment horizontal="center" vertical="center" wrapText="1"/>
    </xf>
    <xf numFmtId="44" fontId="14" fillId="0" borderId="0" xfId="0" applyNumberFormat="1" applyFont="1" applyAlignment="1">
      <alignment vertical="center"/>
    </xf>
    <xf numFmtId="164" fontId="14" fillId="6" borderId="18" xfId="0" applyNumberFormat="1" applyFont="1" applyFill="1" applyBorder="1" applyAlignment="1">
      <alignment horizontal="center" vertical="center"/>
    </xf>
    <xf numFmtId="0" fontId="2" fillId="0" borderId="0" xfId="0" applyFont="1" applyAlignment="1">
      <alignment wrapText="1"/>
    </xf>
    <xf numFmtId="0" fontId="19" fillId="0" borderId="0" xfId="0" applyFont="1" applyAlignment="1">
      <alignment horizontal="center" vertical="center"/>
    </xf>
    <xf numFmtId="164" fontId="16" fillId="0" borderId="1" xfId="0" applyNumberFormat="1" applyFont="1" applyBorder="1" applyAlignment="1">
      <alignment horizontal="center" vertical="center"/>
    </xf>
    <xf numFmtId="10" fontId="11" fillId="6" borderId="52" xfId="0" applyNumberFormat="1" applyFont="1" applyFill="1" applyBorder="1" applyAlignment="1">
      <alignment horizontal="center" vertical="center"/>
    </xf>
    <xf numFmtId="10" fontId="11" fillId="0" borderId="0" xfId="0" applyNumberFormat="1" applyFont="1" applyAlignment="1">
      <alignment horizontal="center" vertical="center"/>
    </xf>
    <xf numFmtId="0" fontId="23"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vertical="center" wrapText="1"/>
    </xf>
    <xf numFmtId="0" fontId="18" fillId="6" borderId="5" xfId="0" applyFont="1" applyFill="1" applyBorder="1" applyAlignment="1">
      <alignment horizontal="center" vertical="center"/>
    </xf>
    <xf numFmtId="0" fontId="18" fillId="0" borderId="5" xfId="0" applyFont="1" applyBorder="1" applyAlignment="1">
      <alignment horizontal="center" vertical="center"/>
    </xf>
    <xf numFmtId="0" fontId="6" fillId="0" borderId="0" xfId="0" applyFont="1" applyAlignment="1">
      <alignment vertical="center"/>
    </xf>
    <xf numFmtId="164" fontId="4" fillId="0" borderId="0" xfId="0" applyNumberFormat="1" applyFont="1"/>
    <xf numFmtId="164" fontId="4" fillId="4" borderId="0" xfId="0" applyNumberFormat="1" applyFont="1" applyFill="1"/>
    <xf numFmtId="0" fontId="38" fillId="8" borderId="0" xfId="0" applyFont="1" applyFill="1"/>
    <xf numFmtId="0" fontId="5" fillId="4" borderId="0" xfId="0" applyFont="1" applyFill="1" applyAlignment="1">
      <alignment vertical="top" wrapText="1"/>
    </xf>
    <xf numFmtId="0" fontId="37" fillId="4" borderId="0" xfId="1" applyFont="1" applyFill="1" applyAlignment="1" applyProtection="1">
      <alignment vertical="top" wrapText="1"/>
    </xf>
    <xf numFmtId="0" fontId="25" fillId="5" borderId="5" xfId="0" applyFont="1" applyFill="1" applyBorder="1" applyAlignment="1" applyProtection="1">
      <alignment horizontal="center" vertical="center"/>
      <protection locked="0" hidden="1"/>
    </xf>
    <xf numFmtId="0" fontId="68" fillId="2" borderId="0" xfId="0" applyFont="1" applyFill="1" applyAlignment="1" applyProtection="1">
      <alignment horizontal="right" vertical="center"/>
      <protection hidden="1"/>
    </xf>
    <xf numFmtId="0" fontId="29" fillId="0" borderId="0" xfId="0" applyFont="1"/>
    <xf numFmtId="0" fontId="15" fillId="0" borderId="0" xfId="0" applyFont="1"/>
    <xf numFmtId="0" fontId="46" fillId="0" borderId="0" xfId="0" applyFont="1" applyAlignment="1">
      <alignment vertical="center"/>
    </xf>
    <xf numFmtId="0" fontId="45" fillId="0" borderId="0" xfId="0" applyFont="1" applyAlignment="1">
      <alignment horizontal="center"/>
    </xf>
    <xf numFmtId="0" fontId="18" fillId="0" borderId="0" xfId="0" applyFont="1" applyAlignment="1">
      <alignment horizontal="center"/>
    </xf>
    <xf numFmtId="0" fontId="46" fillId="0" borderId="0" xfId="0" applyFont="1" applyAlignment="1">
      <alignment horizontal="center"/>
    </xf>
    <xf numFmtId="0" fontId="59" fillId="0" borderId="0" xfId="0" applyFont="1"/>
    <xf numFmtId="0" fontId="20" fillId="0" borderId="0" xfId="0" applyFont="1" applyAlignment="1">
      <alignment horizontal="center" vertical="center"/>
    </xf>
    <xf numFmtId="0" fontId="60" fillId="0" borderId="0" xfId="0" applyFont="1" applyAlignment="1">
      <alignment horizontal="center" vertical="center"/>
    </xf>
    <xf numFmtId="164" fontId="10" fillId="4" borderId="0" xfId="0" applyNumberFormat="1" applyFont="1" applyFill="1" applyAlignment="1">
      <alignment vertical="center" wrapText="1"/>
    </xf>
    <xf numFmtId="0" fontId="11" fillId="0" borderId="0" xfId="0" applyFont="1" applyAlignment="1">
      <alignment horizontal="center" vertical="center" wrapText="1"/>
    </xf>
    <xf numFmtId="164" fontId="10" fillId="0" borderId="0" xfId="0" applyNumberFormat="1" applyFont="1" applyAlignment="1">
      <alignment horizontal="center" vertical="center" wrapText="1"/>
    </xf>
    <xf numFmtId="0" fontId="11" fillId="0" borderId="0" xfId="0" applyFont="1" applyAlignment="1">
      <alignment vertical="center" wrapText="1"/>
    </xf>
    <xf numFmtId="8" fontId="31" fillId="6" borderId="2" xfId="0" applyNumberFormat="1" applyFont="1" applyFill="1" applyBorder="1"/>
    <xf numFmtId="8" fontId="31" fillId="4" borderId="2" xfId="0" applyNumberFormat="1" applyFont="1" applyFill="1" applyBorder="1"/>
    <xf numFmtId="8" fontId="9" fillId="6" borderId="5" xfId="0" applyNumberFormat="1" applyFont="1" applyFill="1" applyBorder="1" applyAlignment="1">
      <alignment vertical="center"/>
    </xf>
    <xf numFmtId="0" fontId="40" fillId="9" borderId="0" xfId="0" applyFont="1" applyFill="1"/>
    <xf numFmtId="164" fontId="40" fillId="9" borderId="0" xfId="0" applyNumberFormat="1" applyFont="1" applyFill="1"/>
    <xf numFmtId="0" fontId="5" fillId="4" borderId="0" xfId="0" applyFont="1" applyFill="1" applyAlignment="1">
      <alignment horizontal="left" wrapText="1"/>
    </xf>
    <xf numFmtId="0" fontId="29" fillId="6" borderId="5" xfId="0" applyFont="1" applyFill="1" applyBorder="1" applyAlignment="1" applyProtection="1">
      <alignment horizontal="center" vertical="center"/>
      <protection locked="0"/>
    </xf>
    <xf numFmtId="0" fontId="29" fillId="6" borderId="5" xfId="0" applyFont="1" applyFill="1" applyBorder="1" applyAlignment="1" applyProtection="1">
      <alignment horizontal="center" vertical="center" wrapText="1"/>
      <protection locked="0"/>
    </xf>
    <xf numFmtId="0" fontId="25" fillId="5" borderId="18" xfId="0" applyFont="1" applyFill="1" applyBorder="1" applyAlignment="1" applyProtection="1">
      <alignment horizontal="center" vertical="center"/>
      <protection locked="0" hidden="1"/>
    </xf>
    <xf numFmtId="0" fontId="76" fillId="7" borderId="5" xfId="0" applyFont="1" applyFill="1" applyBorder="1" applyAlignment="1">
      <alignment horizontal="center" vertical="center" wrapText="1"/>
    </xf>
    <xf numFmtId="0" fontId="76" fillId="7" borderId="12" xfId="0" applyFont="1" applyFill="1" applyBorder="1" applyAlignment="1">
      <alignment horizontal="center" vertical="center" wrapText="1"/>
    </xf>
    <xf numFmtId="0" fontId="13" fillId="12" borderId="0" xfId="0" applyFont="1" applyFill="1"/>
    <xf numFmtId="0" fontId="76" fillId="13" borderId="5" xfId="0" applyFont="1" applyFill="1" applyBorder="1" applyAlignment="1" applyProtection="1">
      <alignment horizontal="center" vertical="center" wrapText="1"/>
      <protection hidden="1"/>
    </xf>
    <xf numFmtId="0" fontId="76" fillId="13" borderId="5" xfId="0" applyFont="1" applyFill="1" applyBorder="1" applyAlignment="1">
      <alignment horizontal="center" vertical="center" wrapText="1"/>
    </xf>
    <xf numFmtId="0" fontId="76" fillId="13" borderId="12" xfId="0" applyFont="1" applyFill="1" applyBorder="1" applyAlignment="1" applyProtection="1">
      <alignment horizontal="center" vertical="center" wrapText="1"/>
      <protection hidden="1"/>
    </xf>
    <xf numFmtId="164" fontId="13" fillId="12" borderId="0" xfId="0" applyNumberFormat="1" applyFont="1" applyFill="1"/>
    <xf numFmtId="0" fontId="91" fillId="13" borderId="0" xfId="0" applyFont="1" applyFill="1"/>
    <xf numFmtId="0" fontId="91" fillId="13" borderId="5" xfId="0" applyFont="1" applyFill="1" applyBorder="1" applyAlignment="1">
      <alignment horizontal="center" vertical="center"/>
    </xf>
    <xf numFmtId="0" fontId="91" fillId="13" borderId="5" xfId="0" applyFont="1" applyFill="1" applyBorder="1" applyAlignment="1">
      <alignment horizontal="center" vertical="center" wrapText="1"/>
    </xf>
    <xf numFmtId="165" fontId="91" fillId="13" borderId="5" xfId="0" applyNumberFormat="1" applyFont="1" applyFill="1" applyBorder="1" applyAlignment="1">
      <alignment horizontal="center" vertical="center"/>
    </xf>
    <xf numFmtId="9" fontId="91" fillId="13" borderId="5" xfId="0" applyNumberFormat="1" applyFont="1" applyFill="1" applyBorder="1" applyAlignment="1">
      <alignment horizontal="center" vertical="center"/>
    </xf>
    <xf numFmtId="0" fontId="0" fillId="14" borderId="0" xfId="0" applyFill="1"/>
    <xf numFmtId="0" fontId="0" fillId="14" borderId="15" xfId="0" applyFill="1" applyBorder="1" applyAlignment="1">
      <alignment horizontal="center" vertical="center"/>
    </xf>
    <xf numFmtId="0" fontId="0" fillId="14" borderId="17" xfId="0" applyFill="1" applyBorder="1" applyAlignment="1">
      <alignment horizontal="center" vertical="center"/>
    </xf>
    <xf numFmtId="0" fontId="2" fillId="2" borderId="5" xfId="0" applyFont="1" applyFill="1" applyBorder="1" applyAlignment="1" applyProtection="1">
      <alignment horizontal="left" vertical="center"/>
      <protection locked="0"/>
    </xf>
    <xf numFmtId="164" fontId="54" fillId="0" borderId="7" xfId="0" applyNumberFormat="1" applyFont="1" applyBorder="1" applyAlignment="1" applyProtection="1">
      <alignment vertical="center" wrapText="1"/>
      <protection locked="0"/>
    </xf>
    <xf numFmtId="0" fontId="75" fillId="11" borderId="25"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4" xfId="0" applyFont="1" applyFill="1" applyBorder="1" applyAlignment="1">
      <alignment horizontal="center" vertical="center" wrapText="1"/>
    </xf>
    <xf numFmtId="0" fontId="17" fillId="11" borderId="0" xfId="0" applyFont="1" applyFill="1" applyAlignment="1">
      <alignment horizontal="center" vertical="center" wrapText="1"/>
    </xf>
    <xf numFmtId="0" fontId="17" fillId="11" borderId="23" xfId="0" applyFont="1" applyFill="1" applyBorder="1" applyAlignment="1">
      <alignment horizontal="center" vertical="center" wrapText="1"/>
    </xf>
    <xf numFmtId="0" fontId="9" fillId="6" borderId="5" xfId="0" applyFont="1" applyFill="1" applyBorder="1" applyAlignment="1">
      <alignment horizontal="right" vertical="center"/>
    </xf>
    <xf numFmtId="164" fontId="9" fillId="6" borderId="5" xfId="0" applyNumberFormat="1" applyFont="1" applyFill="1" applyBorder="1" applyAlignment="1">
      <alignment horizontal="center" vertical="center"/>
    </xf>
    <xf numFmtId="0" fontId="11" fillId="6" borderId="8"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164" fontId="10" fillId="6" borderId="5" xfId="0" applyNumberFormat="1" applyFont="1" applyFill="1" applyBorder="1" applyAlignment="1">
      <alignment horizontal="center" vertical="center" wrapText="1"/>
    </xf>
    <xf numFmtId="164" fontId="10" fillId="4" borderId="48" xfId="0" applyNumberFormat="1" applyFont="1" applyFill="1" applyBorder="1" applyAlignment="1">
      <alignment horizontal="center" vertical="center" wrapText="1"/>
    </xf>
    <xf numFmtId="164" fontId="10" fillId="4" borderId="49" xfId="0" applyNumberFormat="1" applyFont="1" applyFill="1" applyBorder="1" applyAlignment="1">
      <alignment horizontal="center" vertical="center" wrapText="1"/>
    </xf>
    <xf numFmtId="164" fontId="10" fillId="4" borderId="50"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6" borderId="5" xfId="0" applyFont="1" applyFill="1" applyBorder="1" applyAlignment="1">
      <alignment horizontal="center" vertical="center" wrapText="1"/>
    </xf>
    <xf numFmtId="0" fontId="11" fillId="4" borderId="5" xfId="0" applyFont="1" applyFill="1" applyBorder="1" applyAlignment="1">
      <alignment horizontal="center" vertical="center" wrapText="1"/>
    </xf>
    <xf numFmtId="10" fontId="10" fillId="3" borderId="5" xfId="0" applyNumberFormat="1" applyFont="1" applyFill="1" applyBorder="1" applyAlignment="1" applyProtection="1">
      <alignment horizontal="center" vertical="center" wrapText="1"/>
      <protection locked="0"/>
    </xf>
    <xf numFmtId="0" fontId="76" fillId="11" borderId="1" xfId="0" applyFont="1" applyFill="1" applyBorder="1" applyAlignment="1">
      <alignment horizontal="left" vertical="center"/>
    </xf>
    <xf numFmtId="0" fontId="76" fillId="11" borderId="2" xfId="0" applyFont="1" applyFill="1" applyBorder="1" applyAlignment="1">
      <alignment horizontal="left" vertical="center"/>
    </xf>
    <xf numFmtId="0" fontId="77" fillId="11" borderId="1" xfId="0" applyFont="1" applyFill="1" applyBorder="1" applyAlignment="1" applyProtection="1">
      <alignment horizontal="left" vertical="center"/>
      <protection locked="0"/>
    </xf>
    <xf numFmtId="0" fontId="77" fillId="11" borderId="2" xfId="0" applyFont="1" applyFill="1" applyBorder="1" applyAlignment="1" applyProtection="1">
      <alignment horizontal="left" vertical="center"/>
      <protection locked="0"/>
    </xf>
    <xf numFmtId="0" fontId="77" fillId="11" borderId="5" xfId="0" applyFont="1" applyFill="1" applyBorder="1" applyAlignment="1" applyProtection="1">
      <alignment horizontal="left" vertical="center"/>
      <protection locked="0"/>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36" fillId="4" borderId="0" xfId="1" applyFill="1" applyAlignment="1" applyProtection="1">
      <alignment horizontal="left" vertical="top" wrapText="1"/>
    </xf>
    <xf numFmtId="0" fontId="39" fillId="4" borderId="0" xfId="0" applyFont="1" applyFill="1" applyAlignment="1">
      <alignment horizontal="left"/>
    </xf>
    <xf numFmtId="0" fontId="5" fillId="4" borderId="0" xfId="0" applyFont="1" applyFill="1" applyAlignment="1">
      <alignment horizontal="left" vertical="center" wrapText="1"/>
    </xf>
    <xf numFmtId="0" fontId="5" fillId="4" borderId="0" xfId="0" applyFont="1" applyFill="1" applyAlignment="1">
      <alignment horizontal="left" vertical="top" wrapText="1"/>
    </xf>
    <xf numFmtId="0" fontId="37" fillId="4" borderId="0" xfId="1" applyFont="1" applyFill="1" applyAlignment="1" applyProtection="1">
      <alignment horizontal="left" vertical="top" wrapText="1"/>
    </xf>
    <xf numFmtId="0" fontId="76" fillId="7" borderId="5" xfId="0" applyFont="1" applyFill="1" applyBorder="1" applyAlignment="1">
      <alignment horizontal="left" vertical="center" wrapText="1"/>
    </xf>
    <xf numFmtId="0" fontId="68" fillId="6" borderId="5" xfId="0" applyFont="1" applyFill="1" applyBorder="1" applyAlignment="1">
      <alignment horizontal="center" vertical="center"/>
    </xf>
    <xf numFmtId="0" fontId="71" fillId="6" borderId="5" xfId="0" applyFont="1" applyFill="1" applyBorder="1" applyAlignment="1" applyProtection="1">
      <alignment horizontal="center" vertical="center"/>
      <protection locked="0"/>
    </xf>
    <xf numFmtId="0" fontId="61" fillId="6" borderId="5" xfId="0" applyFont="1" applyFill="1" applyBorder="1" applyAlignment="1" applyProtection="1">
      <alignment horizontal="left" vertical="center" wrapText="1"/>
      <protection locked="0"/>
    </xf>
    <xf numFmtId="0" fontId="61" fillId="6" borderId="1" xfId="0" applyFont="1" applyFill="1" applyBorder="1" applyAlignment="1" applyProtection="1">
      <alignment horizontal="left" vertical="center" wrapText="1"/>
      <protection locked="0"/>
    </xf>
    <xf numFmtId="0" fontId="61" fillId="6" borderId="3" xfId="0" applyFont="1" applyFill="1" applyBorder="1" applyAlignment="1" applyProtection="1">
      <alignment horizontal="left" vertical="center" wrapText="1"/>
      <protection locked="0"/>
    </xf>
    <xf numFmtId="0" fontId="61" fillId="6" borderId="2" xfId="0" applyFont="1" applyFill="1" applyBorder="1" applyAlignment="1" applyProtection="1">
      <alignment horizontal="left" vertical="center" wrapText="1"/>
      <protection locked="0"/>
    </xf>
    <xf numFmtId="0" fontId="76" fillId="11" borderId="5" xfId="0" applyFont="1" applyFill="1" applyBorder="1" applyAlignment="1">
      <alignment horizontal="center" vertical="center"/>
    </xf>
    <xf numFmtId="0" fontId="11" fillId="0" borderId="0" xfId="0" applyFont="1" applyAlignment="1">
      <alignment horizontal="left" vertical="center" wrapText="1"/>
    </xf>
    <xf numFmtId="0" fontId="39" fillId="4" borderId="0" xfId="0" applyFont="1" applyFill="1" applyAlignment="1" applyProtection="1">
      <alignment horizontal="center" vertical="center"/>
      <protection hidden="1"/>
    </xf>
    <xf numFmtId="0" fontId="79" fillId="11" borderId="1" xfId="0" applyFont="1" applyFill="1" applyBorder="1" applyAlignment="1" applyProtection="1">
      <alignment horizontal="left" vertical="center"/>
      <protection locked="0"/>
    </xf>
    <xf numFmtId="0" fontId="79" fillId="11" borderId="3" xfId="0" applyFont="1" applyFill="1" applyBorder="1" applyAlignment="1" applyProtection="1">
      <alignment horizontal="left" vertical="center"/>
      <protection locked="0"/>
    </xf>
    <xf numFmtId="0" fontId="79" fillId="11" borderId="2" xfId="0" applyFont="1" applyFill="1" applyBorder="1" applyAlignment="1" applyProtection="1">
      <alignment horizontal="left" vertical="center"/>
      <protection locked="0"/>
    </xf>
    <xf numFmtId="0" fontId="70" fillId="2" borderId="32" xfId="0" applyFont="1" applyFill="1" applyBorder="1" applyAlignment="1" applyProtection="1">
      <alignment horizontal="left" vertical="center" wrapText="1"/>
      <protection hidden="1"/>
    </xf>
    <xf numFmtId="0" fontId="70" fillId="2" borderId="33" xfId="0" applyFont="1" applyFill="1" applyBorder="1" applyAlignment="1" applyProtection="1">
      <alignment horizontal="left" vertical="center"/>
      <protection hidden="1"/>
    </xf>
    <xf numFmtId="0" fontId="70" fillId="2" borderId="34" xfId="0" applyFont="1" applyFill="1" applyBorder="1" applyAlignment="1" applyProtection="1">
      <alignment horizontal="left" vertical="center"/>
      <protection hidden="1"/>
    </xf>
    <xf numFmtId="0" fontId="70" fillId="2" borderId="35" xfId="0" applyFont="1" applyFill="1" applyBorder="1" applyAlignment="1" applyProtection="1">
      <alignment horizontal="left" vertical="center"/>
      <protection hidden="1"/>
    </xf>
    <xf numFmtId="0" fontId="70" fillId="2" borderId="5" xfId="0" applyFont="1" applyFill="1" applyBorder="1" applyAlignment="1" applyProtection="1">
      <alignment horizontal="left" vertical="center"/>
      <protection hidden="1"/>
    </xf>
    <xf numFmtId="0" fontId="70" fillId="2" borderId="18" xfId="0" applyFont="1" applyFill="1" applyBorder="1" applyAlignment="1" applyProtection="1">
      <alignment horizontal="left" vertical="center"/>
      <protection hidden="1"/>
    </xf>
    <xf numFmtId="0" fontId="70" fillId="2" borderId="36" xfId="0" applyFont="1" applyFill="1" applyBorder="1" applyAlignment="1" applyProtection="1">
      <alignment horizontal="left" vertical="center"/>
      <protection hidden="1"/>
    </xf>
    <xf numFmtId="0" fontId="70" fillId="2" borderId="20" xfId="0" applyFont="1" applyFill="1" applyBorder="1" applyAlignment="1" applyProtection="1">
      <alignment horizontal="left" vertical="center"/>
      <protection hidden="1"/>
    </xf>
    <xf numFmtId="0" fontId="70" fillId="2" borderId="19" xfId="0" applyFont="1" applyFill="1" applyBorder="1" applyAlignment="1" applyProtection="1">
      <alignment horizontal="left" vertical="center"/>
      <protection hidden="1"/>
    </xf>
    <xf numFmtId="0" fontId="87" fillId="13" borderId="32" xfId="0" applyFont="1" applyFill="1" applyBorder="1" applyAlignment="1" applyProtection="1">
      <alignment horizontal="center" vertical="center" wrapText="1"/>
      <protection hidden="1"/>
    </xf>
    <xf numFmtId="0" fontId="87" fillId="13" borderId="33" xfId="0" applyFont="1" applyFill="1" applyBorder="1" applyAlignment="1" applyProtection="1">
      <alignment horizontal="center" vertical="center" wrapText="1"/>
      <protection hidden="1"/>
    </xf>
    <xf numFmtId="0" fontId="87" fillId="13" borderId="35" xfId="0" applyFont="1" applyFill="1" applyBorder="1" applyAlignment="1" applyProtection="1">
      <alignment horizontal="center" vertical="center" wrapText="1"/>
      <protection hidden="1"/>
    </xf>
    <xf numFmtId="0" fontId="87" fillId="13" borderId="5" xfId="0" applyFont="1" applyFill="1" applyBorder="1" applyAlignment="1" applyProtection="1">
      <alignment horizontal="center" vertical="center" wrapText="1"/>
      <protection hidden="1"/>
    </xf>
    <xf numFmtId="0" fontId="87" fillId="13" borderId="36" xfId="0" applyFont="1" applyFill="1" applyBorder="1" applyAlignment="1" applyProtection="1">
      <alignment horizontal="center" vertical="center" wrapText="1"/>
      <protection hidden="1"/>
    </xf>
    <xf numFmtId="0" fontId="87" fillId="13" borderId="20" xfId="0" applyFont="1" applyFill="1" applyBorder="1" applyAlignment="1" applyProtection="1">
      <alignment horizontal="center" vertical="center" wrapText="1"/>
      <protection hidden="1"/>
    </xf>
    <xf numFmtId="0" fontId="39" fillId="2" borderId="61" xfId="0" applyFont="1" applyFill="1" applyBorder="1" applyAlignment="1" applyProtection="1">
      <alignment horizontal="center" vertical="center"/>
      <protection hidden="1"/>
    </xf>
    <xf numFmtId="0" fontId="39" fillId="2" borderId="33" xfId="0" applyFont="1" applyFill="1" applyBorder="1" applyAlignment="1" applyProtection="1">
      <alignment horizontal="center" vertical="center"/>
      <protection hidden="1"/>
    </xf>
    <xf numFmtId="0" fontId="39" fillId="2" borderId="34" xfId="0" applyFont="1" applyFill="1" applyBorder="1" applyAlignment="1" applyProtection="1">
      <alignment horizontal="center" vertical="center"/>
      <protection hidden="1"/>
    </xf>
    <xf numFmtId="0" fontId="85" fillId="13" borderId="28" xfId="0" applyFont="1" applyFill="1" applyBorder="1" applyAlignment="1">
      <alignment horizontal="center" vertical="center" wrapText="1"/>
    </xf>
    <xf numFmtId="0" fontId="80" fillId="13" borderId="4" xfId="0" applyFont="1" applyFill="1" applyBorder="1" applyAlignment="1">
      <alignment horizontal="center" vertical="center" wrapText="1"/>
    </xf>
    <xf numFmtId="0" fontId="80" fillId="13" borderId="29" xfId="0" applyFont="1" applyFill="1" applyBorder="1" applyAlignment="1">
      <alignment horizontal="center" vertical="center" wrapText="1"/>
    </xf>
    <xf numFmtId="0" fontId="20" fillId="6" borderId="36" xfId="0" applyFont="1" applyFill="1" applyBorder="1" applyAlignment="1" applyProtection="1">
      <alignment horizontal="center" vertical="center" wrapText="1"/>
      <protection hidden="1"/>
    </xf>
    <xf numFmtId="0" fontId="20" fillId="6" borderId="14" xfId="0" applyFont="1" applyFill="1" applyBorder="1" applyAlignment="1" applyProtection="1">
      <alignment horizontal="center" vertical="center" wrapText="1"/>
      <protection hidden="1"/>
    </xf>
    <xf numFmtId="0" fontId="20" fillId="6" borderId="31"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protection hidden="1"/>
    </xf>
    <xf numFmtId="0" fontId="20" fillId="2" borderId="5" xfId="0" applyFont="1" applyFill="1" applyBorder="1" applyAlignment="1" applyProtection="1">
      <alignment horizontal="center" vertical="center"/>
      <protection hidden="1"/>
    </xf>
    <xf numFmtId="0" fontId="20" fillId="2" borderId="20" xfId="0" applyFont="1" applyFill="1" applyBorder="1" applyAlignment="1" applyProtection="1">
      <alignment horizontal="center" vertical="center"/>
      <protection hidden="1"/>
    </xf>
    <xf numFmtId="0" fontId="39" fillId="2" borderId="18" xfId="0" applyFont="1" applyFill="1" applyBorder="1" applyAlignment="1" applyProtection="1">
      <alignment horizontal="center" vertical="center"/>
      <protection hidden="1"/>
    </xf>
    <xf numFmtId="0" fontId="39" fillId="2" borderId="19" xfId="0" applyFont="1" applyFill="1" applyBorder="1" applyAlignment="1" applyProtection="1">
      <alignment horizontal="center" vertical="center"/>
      <protection hidden="1"/>
    </xf>
    <xf numFmtId="0" fontId="60" fillId="2" borderId="33" xfId="0" applyFont="1" applyFill="1" applyBorder="1" applyAlignment="1" applyProtection="1">
      <alignment horizontal="left" vertical="center"/>
      <protection locked="0" hidden="1"/>
    </xf>
    <xf numFmtId="8" fontId="57" fillId="6" borderId="8" xfId="0" applyNumberFormat="1" applyFont="1" applyFill="1" applyBorder="1" applyAlignment="1">
      <alignment horizontal="center" vertical="center"/>
    </xf>
    <xf numFmtId="8" fontId="57" fillId="6" borderId="7" xfId="0" applyNumberFormat="1" applyFont="1" applyFill="1" applyBorder="1" applyAlignment="1">
      <alignment horizontal="center" vertical="center"/>
    </xf>
    <xf numFmtId="0" fontId="47" fillId="6" borderId="8" xfId="0" applyFont="1" applyFill="1" applyBorder="1" applyAlignment="1">
      <alignment horizontal="left" vertical="center"/>
    </xf>
    <xf numFmtId="0" fontId="47" fillId="6" borderId="6" xfId="0" applyFont="1" applyFill="1" applyBorder="1" applyAlignment="1">
      <alignment horizontal="left"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right" vertical="center"/>
    </xf>
    <xf numFmtId="0" fontId="9" fillId="6" borderId="7" xfId="0" applyFont="1" applyFill="1" applyBorder="1" applyAlignment="1">
      <alignment horizontal="right" vertical="center"/>
    </xf>
    <xf numFmtId="164" fontId="45" fillId="6" borderId="1" xfId="0" applyNumberFormat="1" applyFont="1" applyFill="1" applyBorder="1" applyAlignment="1" applyProtection="1">
      <alignment horizontal="center" vertical="center"/>
      <protection hidden="1"/>
    </xf>
    <xf numFmtId="164" fontId="45" fillId="6" borderId="2" xfId="0" applyNumberFormat="1" applyFont="1" applyFill="1" applyBorder="1" applyAlignment="1" applyProtection="1">
      <alignment horizontal="center" vertical="center"/>
      <protection hidden="1"/>
    </xf>
    <xf numFmtId="0" fontId="76" fillId="13" borderId="1" xfId="0" applyFont="1" applyFill="1" applyBorder="1" applyAlignment="1" applyProtection="1">
      <alignment horizontal="left" vertical="center" wrapText="1"/>
      <protection hidden="1"/>
    </xf>
    <xf numFmtId="0" fontId="76" fillId="13" borderId="3" xfId="0" applyFont="1" applyFill="1" applyBorder="1" applyAlignment="1" applyProtection="1">
      <alignment horizontal="left" vertical="center" wrapText="1"/>
      <protection hidden="1"/>
    </xf>
    <xf numFmtId="0" fontId="76" fillId="13" borderId="2" xfId="0" applyFont="1" applyFill="1" applyBorder="1" applyAlignment="1" applyProtection="1">
      <alignment horizontal="left" vertical="center" wrapText="1"/>
      <protection hidden="1"/>
    </xf>
    <xf numFmtId="0" fontId="74" fillId="11" borderId="25" xfId="0" applyFont="1" applyFill="1" applyBorder="1" applyAlignment="1">
      <alignment horizontal="center" vertical="center" wrapText="1"/>
    </xf>
    <xf numFmtId="0" fontId="17" fillId="11" borderId="26"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80" fillId="13" borderId="25" xfId="0" applyFont="1" applyFill="1" applyBorder="1" applyAlignment="1">
      <alignment horizontal="center" vertical="center" wrapText="1"/>
    </xf>
    <xf numFmtId="0" fontId="80" fillId="13" borderId="21" xfId="0" applyFont="1" applyFill="1" applyBorder="1" applyAlignment="1">
      <alignment horizontal="center" vertical="center" wrapText="1"/>
    </xf>
    <xf numFmtId="0" fontId="80" fillId="13" borderId="22" xfId="0" applyFont="1" applyFill="1" applyBorder="1" applyAlignment="1">
      <alignment horizontal="center" vertical="center" wrapText="1"/>
    </xf>
    <xf numFmtId="0" fontId="80" fillId="13" borderId="5" xfId="0" applyFont="1" applyFill="1" applyBorder="1" applyAlignment="1">
      <alignment horizontal="center" vertical="center"/>
    </xf>
    <xf numFmtId="0" fontId="25" fillId="5" borderId="5" xfId="0" applyFont="1" applyFill="1" applyBorder="1" applyAlignment="1" applyProtection="1">
      <alignment horizontal="center" vertical="center"/>
      <protection locked="0"/>
    </xf>
    <xf numFmtId="0" fontId="25" fillId="3" borderId="1"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3" xfId="0" applyFont="1" applyFill="1" applyBorder="1" applyAlignment="1">
      <alignment horizontal="left" vertical="center"/>
    </xf>
    <xf numFmtId="0" fontId="25" fillId="3" borderId="14" xfId="0" applyFont="1" applyFill="1" applyBorder="1" applyAlignment="1">
      <alignment horizontal="left" vertical="center"/>
    </xf>
    <xf numFmtId="0" fontId="25" fillId="3" borderId="31" xfId="0" applyFont="1" applyFill="1" applyBorder="1" applyAlignment="1">
      <alignment horizontal="left" vertical="center"/>
    </xf>
    <xf numFmtId="10" fontId="25" fillId="5" borderId="15" xfId="0" applyNumberFormat="1" applyFont="1" applyFill="1" applyBorder="1" applyAlignment="1" applyProtection="1">
      <alignment horizontal="center" vertical="center"/>
      <protection locked="0"/>
    </xf>
    <xf numFmtId="10" fontId="25" fillId="5" borderId="5" xfId="0" applyNumberFormat="1" applyFont="1" applyFill="1" applyBorder="1" applyAlignment="1" applyProtection="1">
      <alignment horizontal="center" vertical="center"/>
      <protection locked="0"/>
    </xf>
    <xf numFmtId="0" fontId="71" fillId="6" borderId="16" xfId="0" applyFont="1" applyFill="1" applyBorder="1" applyAlignment="1" applyProtection="1">
      <alignment horizontal="center" vertical="center"/>
      <protection locked="0"/>
    </xf>
    <xf numFmtId="0" fontId="76" fillId="11" borderId="1" xfId="0" applyFont="1" applyFill="1" applyBorder="1" applyAlignment="1">
      <alignment horizontal="center" vertical="center"/>
    </xf>
    <xf numFmtId="0" fontId="76" fillId="11" borderId="3" xfId="0" applyFont="1" applyFill="1" applyBorder="1" applyAlignment="1">
      <alignment horizontal="center" vertical="center"/>
    </xf>
    <xf numFmtId="0" fontId="76" fillId="11" borderId="2" xfId="0" applyFont="1" applyFill="1" applyBorder="1" applyAlignment="1">
      <alignment horizontal="center" vertical="center"/>
    </xf>
    <xf numFmtId="164" fontId="34" fillId="0" borderId="44" xfId="0" applyNumberFormat="1" applyFont="1" applyBorder="1" applyAlignment="1" applyProtection="1">
      <alignment horizontal="left" vertical="center" wrapText="1"/>
      <protection hidden="1"/>
    </xf>
    <xf numFmtId="164" fontId="34" fillId="0" borderId="3" xfId="0" applyNumberFormat="1" applyFont="1" applyBorder="1" applyAlignment="1" applyProtection="1">
      <alignment horizontal="left" vertical="center" wrapText="1"/>
      <protection hidden="1"/>
    </xf>
    <xf numFmtId="164" fontId="34" fillId="0" borderId="2" xfId="0" applyNumberFormat="1" applyFont="1" applyBorder="1" applyAlignment="1" applyProtection="1">
      <alignment horizontal="left" vertical="center" wrapText="1"/>
      <protection hidden="1"/>
    </xf>
    <xf numFmtId="0" fontId="43" fillId="2" borderId="30" xfId="0" applyFont="1" applyFill="1" applyBorder="1" applyAlignment="1" applyProtection="1">
      <alignment horizontal="center" vertical="center" wrapText="1"/>
      <protection hidden="1"/>
    </xf>
    <xf numFmtId="0" fontId="43" fillId="2" borderId="14" xfId="0" applyFont="1" applyFill="1" applyBorder="1" applyAlignment="1" applyProtection="1">
      <alignment horizontal="center" vertical="center" wrapText="1"/>
      <protection hidden="1"/>
    </xf>
    <xf numFmtId="0" fontId="43" fillId="2" borderId="54" xfId="0" applyFont="1" applyFill="1" applyBorder="1" applyAlignment="1" applyProtection="1">
      <alignment horizontal="center" vertical="center" wrapText="1"/>
      <protection hidden="1"/>
    </xf>
    <xf numFmtId="164" fontId="20" fillId="4" borderId="52" xfId="0" applyNumberFormat="1" applyFont="1" applyFill="1" applyBorder="1" applyAlignment="1">
      <alignment horizontal="center" vertical="center"/>
    </xf>
    <xf numFmtId="164" fontId="20" fillId="4" borderId="51" xfId="0" applyNumberFormat="1" applyFont="1" applyFill="1" applyBorder="1" applyAlignment="1">
      <alignment horizontal="center" vertical="center"/>
    </xf>
    <xf numFmtId="0" fontId="79" fillId="11" borderId="1" xfId="0" applyFont="1" applyFill="1" applyBorder="1" applyAlignment="1" applyProtection="1">
      <alignment horizontal="center" vertical="center"/>
      <protection locked="0"/>
    </xf>
    <xf numFmtId="0" fontId="79" fillId="11" borderId="3" xfId="0" applyFont="1" applyFill="1" applyBorder="1" applyAlignment="1" applyProtection="1">
      <alignment horizontal="center" vertical="center"/>
      <protection locked="0"/>
    </xf>
    <xf numFmtId="0" fontId="79" fillId="11" borderId="2" xfId="0" applyFont="1" applyFill="1" applyBorder="1" applyAlignment="1" applyProtection="1">
      <alignment horizontal="center" vertical="center"/>
      <protection locked="0"/>
    </xf>
    <xf numFmtId="0" fontId="14" fillId="6" borderId="44" xfId="0" applyFont="1" applyFill="1" applyBorder="1" applyAlignment="1" applyProtection="1">
      <alignment horizontal="left" vertical="center"/>
      <protection hidden="1"/>
    </xf>
    <xf numFmtId="0" fontId="14" fillId="6" borderId="3" xfId="0" applyFont="1" applyFill="1" applyBorder="1" applyAlignment="1" applyProtection="1">
      <alignment horizontal="left" vertical="center"/>
      <protection hidden="1"/>
    </xf>
    <xf numFmtId="0" fontId="14" fillId="6" borderId="2" xfId="0" applyFont="1" applyFill="1" applyBorder="1" applyAlignment="1" applyProtection="1">
      <alignment horizontal="left" vertical="center"/>
      <protection hidden="1"/>
    </xf>
    <xf numFmtId="0" fontId="20" fillId="6" borderId="41" xfId="0" applyFont="1" applyFill="1" applyBorder="1" applyAlignment="1" applyProtection="1">
      <alignment horizontal="left" vertical="center"/>
      <protection hidden="1"/>
    </xf>
    <xf numFmtId="0" fontId="20" fillId="6" borderId="6" xfId="0" applyFont="1" applyFill="1" applyBorder="1" applyAlignment="1" applyProtection="1">
      <alignment horizontal="left" vertical="center"/>
      <protection hidden="1"/>
    </xf>
    <xf numFmtId="0" fontId="20" fillId="6" borderId="7" xfId="0" applyFont="1" applyFill="1" applyBorder="1" applyAlignment="1" applyProtection="1">
      <alignment horizontal="left" vertical="center"/>
      <protection hidden="1"/>
    </xf>
    <xf numFmtId="164" fontId="20" fillId="0" borderId="52" xfId="0" applyNumberFormat="1" applyFont="1" applyBorder="1" applyAlignment="1">
      <alignment horizontal="center" vertical="center"/>
    </xf>
    <xf numFmtId="164" fontId="20" fillId="0" borderId="51" xfId="0" applyNumberFormat="1" applyFont="1" applyBorder="1" applyAlignment="1">
      <alignment horizontal="center" vertical="center"/>
    </xf>
    <xf numFmtId="164" fontId="39" fillId="5" borderId="53" xfId="0" applyNumberFormat="1" applyFont="1" applyFill="1" applyBorder="1" applyAlignment="1" applyProtection="1">
      <alignment horizontal="center" vertical="center"/>
      <protection locked="0" hidden="1"/>
    </xf>
    <xf numFmtId="164" fontId="39" fillId="5" borderId="31" xfId="0" applyNumberFormat="1" applyFont="1" applyFill="1" applyBorder="1" applyAlignment="1" applyProtection="1">
      <alignment horizontal="center" vertical="center"/>
      <protection locked="0" hidden="1"/>
    </xf>
    <xf numFmtId="164" fontId="39" fillId="5" borderId="54" xfId="0" applyNumberFormat="1" applyFont="1" applyFill="1" applyBorder="1" applyAlignment="1" applyProtection="1">
      <alignment horizontal="center" vertical="center"/>
      <protection locked="0" hidden="1"/>
    </xf>
    <xf numFmtId="0" fontId="60" fillId="2" borderId="20" xfId="0" applyFont="1" applyFill="1" applyBorder="1" applyAlignment="1" applyProtection="1">
      <alignment horizontal="left" vertical="center"/>
      <protection locked="0" hidden="1"/>
    </xf>
    <xf numFmtId="0" fontId="39" fillId="2" borderId="32" xfId="0" applyFont="1" applyFill="1" applyBorder="1" applyAlignment="1" applyProtection="1">
      <alignment horizontal="center" vertical="center"/>
      <protection hidden="1"/>
    </xf>
    <xf numFmtId="0" fontId="39" fillId="2" borderId="35" xfId="0" applyFont="1" applyFill="1" applyBorder="1" applyAlignment="1" applyProtection="1">
      <alignment horizontal="center" vertical="center"/>
      <protection hidden="1"/>
    </xf>
    <xf numFmtId="0" fontId="39" fillId="2" borderId="5" xfId="0" applyFont="1" applyFill="1" applyBorder="1" applyAlignment="1" applyProtection="1">
      <alignment horizontal="center" vertical="center"/>
      <protection hidden="1"/>
    </xf>
    <xf numFmtId="0" fontId="39" fillId="2" borderId="36" xfId="0" applyFont="1" applyFill="1" applyBorder="1" applyAlignment="1" applyProtection="1">
      <alignment horizontal="center" vertical="center"/>
      <protection hidden="1"/>
    </xf>
    <xf numFmtId="0" fontId="39" fillId="2" borderId="20" xfId="0" applyFont="1" applyFill="1" applyBorder="1" applyAlignment="1" applyProtection="1">
      <alignment horizontal="center" vertical="center"/>
      <protection hidden="1"/>
    </xf>
    <xf numFmtId="0" fontId="9" fillId="6" borderId="1" xfId="0" applyFont="1" applyFill="1" applyBorder="1" applyAlignment="1">
      <alignment horizontal="right" vertical="center"/>
    </xf>
    <xf numFmtId="0" fontId="9" fillId="6" borderId="3" xfId="0" applyFont="1" applyFill="1" applyBorder="1" applyAlignment="1">
      <alignment horizontal="right" vertical="center"/>
    </xf>
    <xf numFmtId="0" fontId="80" fillId="13" borderId="28" xfId="0" applyFont="1" applyFill="1" applyBorder="1" applyAlignment="1">
      <alignment horizontal="center" vertical="center" wrapText="1"/>
    </xf>
    <xf numFmtId="0" fontId="60" fillId="2" borderId="5" xfId="0" applyFont="1" applyFill="1" applyBorder="1" applyAlignment="1" applyProtection="1">
      <alignment horizontal="left" vertical="center"/>
      <protection locked="0" hidden="1"/>
    </xf>
    <xf numFmtId="0" fontId="39" fillId="6" borderId="16" xfId="0" applyFont="1" applyFill="1" applyBorder="1" applyAlignment="1">
      <alignment horizontal="right" vertical="center"/>
    </xf>
    <xf numFmtId="0" fontId="12" fillId="0" borderId="0" xfId="0" applyFont="1" applyAlignment="1">
      <alignment horizontal="center" vertical="center"/>
    </xf>
    <xf numFmtId="0" fontId="34" fillId="0" borderId="35" xfId="0" applyFont="1" applyBorder="1" applyAlignment="1" applyProtection="1">
      <alignment horizontal="left" vertical="center"/>
      <protection hidden="1"/>
    </xf>
    <xf numFmtId="0" fontId="34" fillId="0" borderId="5" xfId="0" applyFont="1" applyBorder="1" applyAlignment="1" applyProtection="1">
      <alignment horizontal="left" vertical="center"/>
      <protection hidden="1"/>
    </xf>
    <xf numFmtId="164" fontId="14" fillId="0" borderId="18" xfId="0" applyNumberFormat="1" applyFont="1" applyBorder="1" applyAlignment="1">
      <alignment horizontal="center" vertical="center"/>
    </xf>
    <xf numFmtId="164" fontId="32" fillId="0" borderId="35" xfId="0" applyNumberFormat="1" applyFont="1" applyBorder="1" applyAlignment="1" applyProtection="1">
      <alignment horizontal="left" vertical="center" wrapText="1"/>
      <protection hidden="1"/>
    </xf>
    <xf numFmtId="164" fontId="32" fillId="0" borderId="5" xfId="0" applyNumberFormat="1" applyFont="1" applyBorder="1" applyAlignment="1" applyProtection="1">
      <alignment horizontal="left" vertical="center" wrapText="1"/>
      <protection hidden="1"/>
    </xf>
    <xf numFmtId="164" fontId="14" fillId="0" borderId="52" xfId="0" applyNumberFormat="1" applyFont="1" applyBorder="1" applyAlignment="1">
      <alignment horizontal="center" vertical="center"/>
    </xf>
    <xf numFmtId="164" fontId="14" fillId="0" borderId="51" xfId="0" applyNumberFormat="1" applyFont="1" applyBorder="1" applyAlignment="1">
      <alignment horizontal="center" vertical="center"/>
    </xf>
    <xf numFmtId="0" fontId="2" fillId="0" borderId="24" xfId="0" applyFont="1" applyBorder="1" applyAlignment="1">
      <alignment horizontal="center"/>
    </xf>
    <xf numFmtId="0" fontId="2" fillId="0" borderId="0" xfId="0" applyFont="1" applyAlignment="1">
      <alignment horizontal="center"/>
    </xf>
    <xf numFmtId="0" fontId="2" fillId="0" borderId="23" xfId="0" applyFont="1" applyBorder="1" applyAlignment="1">
      <alignment horizontal="center"/>
    </xf>
    <xf numFmtId="0" fontId="20" fillId="6" borderId="44" xfId="0" applyFont="1" applyFill="1" applyBorder="1" applyAlignment="1" applyProtection="1">
      <alignment horizontal="center" vertical="center" wrapText="1"/>
      <protection hidden="1"/>
    </xf>
    <xf numFmtId="0" fontId="20" fillId="6" borderId="3" xfId="0" applyFont="1" applyFill="1" applyBorder="1" applyAlignment="1" applyProtection="1">
      <alignment horizontal="center" vertical="center" wrapText="1"/>
      <protection hidden="1"/>
    </xf>
    <xf numFmtId="0" fontId="20" fillId="6" borderId="2" xfId="0" applyFont="1" applyFill="1" applyBorder="1" applyAlignment="1" applyProtection="1">
      <alignment horizontal="center" vertical="center" wrapText="1"/>
      <protection hidden="1"/>
    </xf>
    <xf numFmtId="0" fontId="14" fillId="6" borderId="35" xfId="0" applyFont="1" applyFill="1" applyBorder="1" applyAlignment="1" applyProtection="1">
      <alignment horizontal="left" vertical="center"/>
      <protection hidden="1"/>
    </xf>
    <xf numFmtId="0" fontId="14" fillId="6" borderId="5" xfId="0" applyFont="1" applyFill="1" applyBorder="1" applyAlignment="1" applyProtection="1">
      <alignment horizontal="left" vertical="center"/>
      <protection hidden="1"/>
    </xf>
    <xf numFmtId="0" fontId="15" fillId="6" borderId="35" xfId="0" applyFont="1" applyFill="1" applyBorder="1" applyAlignment="1" applyProtection="1">
      <alignment horizontal="left" vertical="center"/>
      <protection hidden="1"/>
    </xf>
    <xf numFmtId="0" fontId="15" fillId="6" borderId="5" xfId="0" applyFont="1" applyFill="1" applyBorder="1" applyAlignment="1" applyProtection="1">
      <alignment horizontal="left" vertical="center"/>
      <protection hidden="1"/>
    </xf>
    <xf numFmtId="0" fontId="14" fillId="6" borderId="35" xfId="0" applyFont="1" applyFill="1" applyBorder="1" applyAlignment="1" applyProtection="1">
      <alignment horizontal="left" vertical="center" wrapText="1"/>
      <protection hidden="1"/>
    </xf>
    <xf numFmtId="0" fontId="14" fillId="6" borderId="5" xfId="0" applyFont="1" applyFill="1" applyBorder="1" applyAlignment="1" applyProtection="1">
      <alignment horizontal="left" vertical="center" wrapText="1"/>
      <protection hidden="1"/>
    </xf>
    <xf numFmtId="0" fontId="20" fillId="6" borderId="30" xfId="0" applyFont="1" applyFill="1" applyBorder="1" applyAlignment="1" applyProtection="1">
      <alignment horizontal="center" vertical="center" wrapText="1"/>
      <protection hidden="1"/>
    </xf>
    <xf numFmtId="0" fontId="35" fillId="0" borderId="35" xfId="0" applyFont="1" applyBorder="1" applyAlignment="1" applyProtection="1">
      <alignment horizontal="left" vertical="center"/>
      <protection hidden="1"/>
    </xf>
    <xf numFmtId="0" fontId="35" fillId="0" borderId="5" xfId="0" applyFont="1" applyBorder="1" applyAlignment="1" applyProtection="1">
      <alignment horizontal="left" vertical="center"/>
      <protection hidden="1"/>
    </xf>
    <xf numFmtId="0" fontId="83" fillId="13" borderId="35" xfId="0" applyFont="1" applyFill="1" applyBorder="1" applyAlignment="1">
      <alignment horizontal="center" vertical="center" wrapText="1"/>
    </xf>
    <xf numFmtId="0" fontId="83" fillId="13" borderId="5" xfId="0" applyFont="1" applyFill="1" applyBorder="1" applyAlignment="1">
      <alignment horizontal="center" vertical="center" wrapText="1"/>
    </xf>
    <xf numFmtId="0" fontId="83" fillId="13" borderId="18" xfId="0" applyFont="1" applyFill="1" applyBorder="1" applyAlignment="1">
      <alignment horizontal="center" vertical="center" wrapText="1"/>
    </xf>
    <xf numFmtId="0" fontId="9" fillId="6" borderId="1" xfId="0" applyFont="1" applyFill="1" applyBorder="1" applyAlignment="1">
      <alignment horizontal="left" vertical="center"/>
    </xf>
    <xf numFmtId="0" fontId="9" fillId="6" borderId="3" xfId="0" applyFont="1" applyFill="1" applyBorder="1" applyAlignment="1">
      <alignment horizontal="left" vertical="center"/>
    </xf>
    <xf numFmtId="0" fontId="9" fillId="6" borderId="2" xfId="0" applyFont="1" applyFill="1" applyBorder="1" applyAlignment="1">
      <alignment horizontal="left" vertical="center"/>
    </xf>
    <xf numFmtId="0" fontId="45" fillId="10" borderId="5" xfId="0" applyFont="1" applyFill="1" applyBorder="1" applyAlignment="1">
      <alignment horizontal="center" vertical="center"/>
    </xf>
    <xf numFmtId="0" fontId="15" fillId="10" borderId="5" xfId="0" applyFont="1" applyFill="1" applyBorder="1" applyAlignment="1">
      <alignment horizontal="left" vertical="center" wrapText="1"/>
    </xf>
    <xf numFmtId="0" fontId="31" fillId="2" borderId="5" xfId="0" applyFont="1" applyFill="1" applyBorder="1" applyAlignment="1">
      <alignment horizontal="center" vertical="center" wrapText="1"/>
    </xf>
    <xf numFmtId="0" fontId="31" fillId="2" borderId="1" xfId="0" applyFont="1" applyFill="1" applyBorder="1" applyAlignment="1">
      <alignment horizontal="center" vertical="center" wrapText="1"/>
    </xf>
    <xf numFmtId="164" fontId="26" fillId="2" borderId="55" xfId="0" applyNumberFormat="1" applyFont="1" applyFill="1" applyBorder="1" applyAlignment="1">
      <alignment horizontal="center" vertical="center"/>
    </xf>
    <xf numFmtId="164" fontId="26" fillId="2" borderId="56" xfId="0" applyNumberFormat="1" applyFont="1" applyFill="1" applyBorder="1" applyAlignment="1">
      <alignment horizontal="center" vertical="center"/>
    </xf>
    <xf numFmtId="0" fontId="55" fillId="0" borderId="5" xfId="0" applyFont="1" applyBorder="1" applyAlignment="1">
      <alignment horizontal="left" vertical="center"/>
    </xf>
    <xf numFmtId="0" fontId="55" fillId="4" borderId="5" xfId="0" applyFont="1" applyFill="1" applyBorder="1" applyAlignment="1">
      <alignment horizontal="left" vertical="center"/>
    </xf>
    <xf numFmtId="0" fontId="33" fillId="4" borderId="5" xfId="0" applyFont="1" applyFill="1" applyBorder="1" applyAlignment="1" applyProtection="1">
      <alignment horizontal="center" vertical="center"/>
      <protection hidden="1"/>
    </xf>
    <xf numFmtId="0" fontId="29" fillId="0" borderId="5" xfId="0" applyFont="1" applyBorder="1" applyAlignment="1">
      <alignment horizontal="center"/>
    </xf>
    <xf numFmtId="0" fontId="51" fillId="10" borderId="5" xfId="0" applyFont="1" applyFill="1" applyBorder="1" applyAlignment="1">
      <alignment horizontal="left" vertical="center" wrapText="1"/>
    </xf>
    <xf numFmtId="0" fontId="18" fillId="10" borderId="5" xfId="0" applyFont="1" applyFill="1" applyBorder="1" applyAlignment="1">
      <alignment horizontal="center" vertical="center" wrapText="1"/>
    </xf>
    <xf numFmtId="0" fontId="57" fillId="6" borderId="5" xfId="0" applyFont="1" applyFill="1" applyBorder="1" applyAlignment="1">
      <alignment horizontal="center" vertical="center" wrapText="1"/>
    </xf>
    <xf numFmtId="0" fontId="18" fillId="6" borderId="5" xfId="0" applyFont="1" applyFill="1" applyBorder="1" applyAlignment="1">
      <alignment horizontal="center" vertical="center" wrapText="1"/>
    </xf>
    <xf numFmtId="10" fontId="26" fillId="6" borderId="5" xfId="0" applyNumberFormat="1" applyFont="1" applyFill="1" applyBorder="1" applyAlignment="1">
      <alignment horizontal="center" vertical="center"/>
    </xf>
    <xf numFmtId="0" fontId="50" fillId="6" borderId="5" xfId="0" applyFont="1" applyFill="1" applyBorder="1" applyAlignment="1" applyProtection="1">
      <alignment horizontal="left" vertical="center"/>
      <protection hidden="1"/>
    </xf>
    <xf numFmtId="0" fontId="88" fillId="11" borderId="25" xfId="0" applyFont="1" applyFill="1" applyBorder="1" applyAlignment="1">
      <alignment horizontal="center" vertical="center" wrapText="1"/>
    </xf>
    <xf numFmtId="0" fontId="48" fillId="11" borderId="21" xfId="0" applyFont="1" applyFill="1" applyBorder="1" applyAlignment="1">
      <alignment horizontal="center" vertical="center" wrapText="1"/>
    </xf>
    <xf numFmtId="0" fontId="48" fillId="11" borderId="21" xfId="0" applyFont="1" applyFill="1" applyBorder="1" applyAlignment="1">
      <alignment horizontal="center" vertical="center"/>
    </xf>
    <xf numFmtId="0" fontId="48" fillId="11" borderId="22" xfId="0" applyFont="1" applyFill="1" applyBorder="1" applyAlignment="1">
      <alignment horizontal="center" vertical="center"/>
    </xf>
    <xf numFmtId="0" fontId="48" fillId="11" borderId="24" xfId="0" applyFont="1" applyFill="1" applyBorder="1" applyAlignment="1">
      <alignment horizontal="center" vertical="center"/>
    </xf>
    <xf numFmtId="0" fontId="48" fillId="11" borderId="0" xfId="0" applyFont="1" applyFill="1" applyAlignment="1">
      <alignment horizontal="center" vertical="center"/>
    </xf>
    <xf numFmtId="0" fontId="48" fillId="11" borderId="23" xfId="0" applyFont="1" applyFill="1" applyBorder="1" applyAlignment="1">
      <alignment horizontal="center" vertical="center"/>
    </xf>
    <xf numFmtId="0" fontId="15" fillId="10" borderId="5" xfId="0" applyFont="1" applyFill="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1" fontId="69" fillId="6" borderId="1" xfId="0" applyNumberFormat="1" applyFont="1" applyFill="1" applyBorder="1" applyAlignment="1">
      <alignment horizontal="center" vertical="center"/>
    </xf>
    <xf numFmtId="0" fontId="69" fillId="6" borderId="2" xfId="0" applyFont="1" applyFill="1" applyBorder="1" applyAlignment="1">
      <alignment horizontal="center" vertical="center"/>
    </xf>
    <xf numFmtId="0" fontId="45" fillId="0" borderId="3" xfId="0" applyFont="1" applyBorder="1" applyAlignment="1">
      <alignment horizontal="center" vertical="center"/>
    </xf>
    <xf numFmtId="0" fontId="29" fillId="0" borderId="0" xfId="0" applyFont="1" applyAlignment="1">
      <alignment horizontal="center" vertical="center" wrapText="1"/>
    </xf>
    <xf numFmtId="0" fontId="18" fillId="2" borderId="5" xfId="0" applyFont="1" applyFill="1" applyBorder="1" applyAlignment="1">
      <alignment horizontal="left" vertical="center"/>
    </xf>
    <xf numFmtId="0" fontId="15" fillId="0" borderId="5" xfId="0" applyFont="1" applyBorder="1" applyAlignment="1">
      <alignment horizontal="center"/>
    </xf>
    <xf numFmtId="0" fontId="56" fillId="4" borderId="5" xfId="0" applyFont="1" applyFill="1" applyBorder="1" applyAlignment="1">
      <alignment horizontal="left" vertical="center"/>
    </xf>
    <xf numFmtId="0" fontId="9" fillId="6" borderId="5" xfId="0" applyFont="1" applyFill="1" applyBorder="1" applyAlignment="1">
      <alignment horizontal="center" vertical="center" wrapText="1"/>
    </xf>
    <xf numFmtId="0" fontId="55" fillId="4" borderId="1" xfId="0" applyFont="1" applyFill="1" applyBorder="1" applyAlignment="1">
      <alignment horizontal="center" vertical="center" wrapText="1"/>
    </xf>
    <xf numFmtId="0" fontId="55" fillId="4" borderId="2" xfId="0" applyFont="1" applyFill="1" applyBorder="1" applyAlignment="1">
      <alignment horizontal="center" vertical="center" wrapText="1"/>
    </xf>
    <xf numFmtId="0" fontId="63" fillId="6" borderId="1" xfId="0" applyFont="1" applyFill="1" applyBorder="1" applyAlignment="1">
      <alignment horizontal="center" vertical="center" wrapText="1"/>
    </xf>
    <xf numFmtId="0" fontId="63" fillId="6" borderId="2" xfId="0" applyFont="1" applyFill="1" applyBorder="1" applyAlignment="1">
      <alignment horizontal="center" vertical="center" wrapText="1"/>
    </xf>
    <xf numFmtId="0" fontId="45" fillId="6" borderId="3" xfId="0" applyFont="1" applyFill="1" applyBorder="1" applyAlignment="1">
      <alignment horizontal="center" vertical="center" wrapText="1"/>
    </xf>
    <xf numFmtId="0" fontId="45" fillId="6" borderId="2"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3" xfId="0" applyFont="1" applyFill="1" applyBorder="1" applyAlignment="1">
      <alignment horizontal="center" vertical="center"/>
    </xf>
    <xf numFmtId="0" fontId="18" fillId="2" borderId="1"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76" fillId="13" borderId="1" xfId="0" applyFont="1" applyFill="1" applyBorder="1" applyAlignment="1">
      <alignment horizontal="center" vertical="center" wrapText="1"/>
    </xf>
    <xf numFmtId="0" fontId="76" fillId="13" borderId="3" xfId="0" applyFont="1" applyFill="1" applyBorder="1" applyAlignment="1">
      <alignment horizontal="center" vertical="center" wrapText="1"/>
    </xf>
    <xf numFmtId="0" fontId="76" fillId="13" borderId="2" xfId="0" applyFont="1" applyFill="1" applyBorder="1" applyAlignment="1">
      <alignment horizontal="center" vertical="center" wrapText="1"/>
    </xf>
    <xf numFmtId="0" fontId="82" fillId="13" borderId="1" xfId="0" applyFont="1" applyFill="1" applyBorder="1" applyAlignment="1">
      <alignment horizontal="center" vertical="center" wrapText="1"/>
    </xf>
    <xf numFmtId="0" fontId="82" fillId="13" borderId="3" xfId="0" applyFont="1" applyFill="1" applyBorder="1" applyAlignment="1">
      <alignment horizontal="center" vertical="center" wrapText="1"/>
    </xf>
    <xf numFmtId="0" fontId="82" fillId="13" borderId="2"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164" fontId="100" fillId="2" borderId="1" xfId="0" applyNumberFormat="1" applyFont="1" applyFill="1" applyBorder="1" applyAlignment="1">
      <alignment horizontal="center" vertical="center" wrapText="1"/>
    </xf>
    <xf numFmtId="164" fontId="100" fillId="2" borderId="3" xfId="0" applyNumberFormat="1" applyFont="1" applyFill="1" applyBorder="1" applyAlignment="1">
      <alignment horizontal="center" vertical="center" wrapText="1"/>
    </xf>
    <xf numFmtId="164" fontId="100" fillId="2" borderId="2" xfId="0" applyNumberFormat="1" applyFont="1" applyFill="1" applyBorder="1" applyAlignment="1">
      <alignment horizontal="center" vertical="center" wrapText="1"/>
    </xf>
    <xf numFmtId="0" fontId="50" fillId="6" borderId="8" xfId="0" applyFont="1" applyFill="1" applyBorder="1" applyAlignment="1">
      <alignment horizontal="center" vertical="center"/>
    </xf>
    <xf numFmtId="0" fontId="50" fillId="6" borderId="6" xfId="0" applyFont="1" applyFill="1" applyBorder="1" applyAlignment="1">
      <alignment horizontal="center" vertical="center"/>
    </xf>
    <xf numFmtId="0" fontId="50" fillId="6" borderId="7" xfId="0" applyFont="1" applyFill="1" applyBorder="1" applyAlignment="1">
      <alignment horizontal="center" vertical="center"/>
    </xf>
    <xf numFmtId="0" fontId="50" fillId="6" borderId="11" xfId="0" applyFont="1" applyFill="1" applyBorder="1" applyAlignment="1">
      <alignment horizontal="center" vertical="center"/>
    </xf>
    <xf numFmtId="0" fontId="50" fillId="6" borderId="4" xfId="0" applyFont="1" applyFill="1" applyBorder="1" applyAlignment="1">
      <alignment horizontal="center" vertical="center"/>
    </xf>
    <xf numFmtId="0" fontId="50" fillId="6" borderId="12" xfId="0" applyFont="1" applyFill="1" applyBorder="1" applyAlignment="1">
      <alignment horizontal="center" vertical="center"/>
    </xf>
    <xf numFmtId="7" fontId="8" fillId="6" borderId="15" xfId="0" applyNumberFormat="1" applyFont="1" applyFill="1" applyBorder="1" applyAlignment="1">
      <alignment horizontal="center" vertical="center"/>
    </xf>
    <xf numFmtId="7" fontId="8" fillId="6" borderId="16" xfId="0" applyNumberFormat="1" applyFont="1" applyFill="1" applyBorder="1" applyAlignment="1">
      <alignment horizontal="center" vertical="center"/>
    </xf>
    <xf numFmtId="0" fontId="57" fillId="0" borderId="8"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12" xfId="0" applyFont="1" applyBorder="1" applyAlignment="1">
      <alignment horizontal="center" vertical="center" wrapText="1"/>
    </xf>
    <xf numFmtId="164" fontId="54" fillId="5" borderId="1" xfId="0" applyNumberFormat="1" applyFont="1" applyFill="1" applyBorder="1" applyAlignment="1" applyProtection="1">
      <alignment horizontal="center" vertical="center" wrapText="1"/>
      <protection locked="0"/>
    </xf>
    <xf numFmtId="164" fontId="54" fillId="5" borderId="2" xfId="0" applyNumberFormat="1" applyFont="1" applyFill="1" applyBorder="1" applyAlignment="1" applyProtection="1">
      <alignment horizontal="center" vertical="center" wrapText="1"/>
      <protection locked="0"/>
    </xf>
    <xf numFmtId="0" fontId="55" fillId="4" borderId="3" xfId="0" applyFont="1" applyFill="1" applyBorder="1" applyAlignment="1">
      <alignment horizontal="center" vertical="center" wrapText="1"/>
    </xf>
    <xf numFmtId="0" fontId="89" fillId="11" borderId="60" xfId="0" applyFont="1" applyFill="1" applyBorder="1" applyAlignment="1">
      <alignment horizontal="center" vertical="center" wrapText="1"/>
    </xf>
    <xf numFmtId="0" fontId="65" fillId="11" borderId="59" xfId="0" applyFont="1" applyFill="1" applyBorder="1" applyAlignment="1">
      <alignment horizontal="center" vertical="center" wrapText="1"/>
    </xf>
    <xf numFmtId="0" fontId="65" fillId="11" borderId="58" xfId="0" applyFont="1" applyFill="1" applyBorder="1" applyAlignment="1">
      <alignment horizontal="center" vertical="center" wrapText="1"/>
    </xf>
    <xf numFmtId="0" fontId="65" fillId="11" borderId="57" xfId="0" applyFont="1" applyFill="1" applyBorder="1" applyAlignment="1">
      <alignment horizontal="center" vertical="center" wrapText="1"/>
    </xf>
    <xf numFmtId="0" fontId="93" fillId="11" borderId="44" xfId="0" applyFont="1" applyFill="1" applyBorder="1" applyAlignment="1">
      <alignment horizontal="left" vertical="center" wrapText="1"/>
    </xf>
    <xf numFmtId="0" fontId="93" fillId="11" borderId="3" xfId="0" applyFont="1" applyFill="1" applyBorder="1" applyAlignment="1">
      <alignment horizontal="left" vertical="center" wrapText="1"/>
    </xf>
    <xf numFmtId="0" fontId="93" fillId="11" borderId="2" xfId="0" applyFont="1" applyFill="1" applyBorder="1" applyAlignment="1">
      <alignment horizontal="left" vertical="center" wrapText="1"/>
    </xf>
    <xf numFmtId="0" fontId="92" fillId="11" borderId="44" xfId="0" applyFont="1" applyFill="1" applyBorder="1" applyAlignment="1">
      <alignment horizontal="left" vertical="center" wrapText="1"/>
    </xf>
    <xf numFmtId="0" fontId="92" fillId="11" borderId="3" xfId="0" applyFont="1" applyFill="1" applyBorder="1" applyAlignment="1">
      <alignment horizontal="left" vertical="center" wrapText="1"/>
    </xf>
    <xf numFmtId="0" fontId="92" fillId="11" borderId="2"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64" fillId="11" borderId="5" xfId="0" applyFont="1" applyFill="1" applyBorder="1" applyAlignment="1">
      <alignment horizontal="left" vertical="center" wrapText="1"/>
    </xf>
    <xf numFmtId="0" fontId="29" fillId="6" borderId="5"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1" fillId="13" borderId="1" xfId="0" applyFont="1" applyFill="1" applyBorder="1" applyAlignment="1">
      <alignment horizontal="center" vertical="center"/>
    </xf>
    <xf numFmtId="0" fontId="91" fillId="13" borderId="2" xfId="0" applyFont="1" applyFill="1" applyBorder="1" applyAlignment="1">
      <alignment horizontal="center" vertical="center"/>
    </xf>
    <xf numFmtId="20" fontId="29" fillId="0" borderId="1" xfId="0" applyNumberFormat="1" applyFont="1" applyBorder="1" applyAlignment="1" applyProtection="1">
      <alignment horizontal="center" vertical="center" wrapText="1"/>
      <protection locked="0"/>
    </xf>
    <xf numFmtId="20" fontId="29" fillId="0" borderId="2" xfId="0" applyNumberFormat="1"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10" fillId="2" borderId="5"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4" xfId="0" applyFont="1" applyFill="1" applyBorder="1" applyAlignment="1">
      <alignment horizontal="center" vertical="center" wrapText="1"/>
    </xf>
    <xf numFmtId="0" fontId="63" fillId="6" borderId="1" xfId="0" applyFont="1" applyFill="1" applyBorder="1" applyAlignment="1">
      <alignment horizontal="center" vertical="center"/>
    </xf>
    <xf numFmtId="0" fontId="63" fillId="6" borderId="3" xfId="0" applyFont="1" applyFill="1" applyBorder="1" applyAlignment="1">
      <alignment horizontal="center" vertical="center"/>
    </xf>
    <xf numFmtId="0" fontId="63" fillId="6" borderId="2" xfId="0" applyFont="1" applyFill="1" applyBorder="1" applyAlignment="1">
      <alignment horizontal="center" vertical="center"/>
    </xf>
    <xf numFmtId="0" fontId="97" fillId="11" borderId="5" xfId="0" applyFont="1" applyFill="1" applyBorder="1" applyAlignment="1" applyProtection="1">
      <alignment horizontal="center" vertical="center" wrapText="1"/>
      <protection locked="0"/>
    </xf>
    <xf numFmtId="164" fontId="0" fillId="0" borderId="1" xfId="0" applyNumberFormat="1" applyBorder="1" applyAlignment="1">
      <alignment horizontal="center" vertical="center"/>
    </xf>
    <xf numFmtId="164" fontId="0" fillId="0" borderId="2" xfId="0" applyNumberFormat="1" applyBorder="1" applyAlignment="1">
      <alignment horizontal="center" vertical="center"/>
    </xf>
    <xf numFmtId="164" fontId="0" fillId="0" borderId="42" xfId="0" applyNumberFormat="1" applyBorder="1" applyAlignment="1">
      <alignment horizontal="center" vertical="center"/>
    </xf>
    <xf numFmtId="0" fontId="98" fillId="9" borderId="8" xfId="0" applyFont="1" applyFill="1" applyBorder="1" applyAlignment="1">
      <alignment horizontal="center"/>
    </xf>
    <xf numFmtId="0" fontId="98" fillId="9" borderId="6" xfId="0" applyFont="1" applyFill="1" applyBorder="1" applyAlignment="1">
      <alignment horizontal="center"/>
    </xf>
    <xf numFmtId="0" fontId="98" fillId="9" borderId="7" xfId="0" applyFont="1" applyFill="1" applyBorder="1" applyAlignment="1">
      <alignment horizontal="center"/>
    </xf>
    <xf numFmtId="0" fontId="73" fillId="9" borderId="9" xfId="0" applyFont="1" applyFill="1" applyBorder="1" applyAlignment="1">
      <alignment horizontal="center" vertical="center"/>
    </xf>
    <xf numFmtId="0" fontId="73" fillId="9" borderId="0" xfId="0" applyFont="1" applyFill="1" applyAlignment="1">
      <alignment horizontal="center" vertical="center"/>
    </xf>
    <xf numFmtId="0" fontId="73" fillId="9" borderId="10" xfId="0" applyFont="1" applyFill="1" applyBorder="1" applyAlignment="1">
      <alignment horizontal="center" vertical="center"/>
    </xf>
    <xf numFmtId="0" fontId="73" fillId="9" borderId="11" xfId="0" applyFont="1" applyFill="1" applyBorder="1" applyAlignment="1">
      <alignment horizontal="center" vertical="center"/>
    </xf>
    <xf numFmtId="0" fontId="73" fillId="9" borderId="4" xfId="0" applyFont="1" applyFill="1" applyBorder="1" applyAlignment="1">
      <alignment horizontal="center" vertical="center"/>
    </xf>
    <xf numFmtId="0" fontId="73" fillId="9" borderId="12" xfId="0" applyFont="1" applyFill="1" applyBorder="1" applyAlignment="1">
      <alignment horizontal="center" vertical="center"/>
    </xf>
    <xf numFmtId="0" fontId="0" fillId="0" borderId="8"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5" fillId="0" borderId="11" xfId="0" applyFont="1" applyBorder="1" applyAlignment="1">
      <alignment horizontal="left"/>
    </xf>
    <xf numFmtId="0" fontId="5" fillId="0" borderId="4" xfId="0" applyFont="1" applyBorder="1" applyAlignment="1">
      <alignment horizontal="left"/>
    </xf>
    <xf numFmtId="0" fontId="5" fillId="0" borderId="12" xfId="0" applyFont="1" applyBorder="1" applyAlignment="1">
      <alignment horizontal="left"/>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14" borderId="17" xfId="0" applyFill="1" applyBorder="1" applyAlignment="1">
      <alignment horizontal="center" vertical="center"/>
    </xf>
    <xf numFmtId="0" fontId="0" fillId="14" borderId="16"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9" xfId="0" applyBorder="1" applyAlignment="1">
      <alignment horizontal="left"/>
    </xf>
    <xf numFmtId="0" fontId="0" fillId="0" borderId="0" xfId="0" applyAlignment="1">
      <alignment horizontal="left"/>
    </xf>
    <xf numFmtId="0" fontId="0" fillId="0" borderId="10" xfId="0" applyBorder="1" applyAlignment="1">
      <alignment horizontal="left"/>
    </xf>
    <xf numFmtId="164" fontId="0" fillId="0" borderId="8" xfId="0" applyNumberFormat="1" applyBorder="1" applyAlignment="1">
      <alignment horizontal="center" vertical="center"/>
    </xf>
    <xf numFmtId="164" fontId="0" fillId="0" borderId="43"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29" xfId="0" applyNumberFormat="1" applyBorder="1" applyAlignment="1">
      <alignment horizontal="center" vertical="center"/>
    </xf>
    <xf numFmtId="0" fontId="5" fillId="4" borderId="0" xfId="0" applyFont="1" applyFill="1" applyAlignment="1">
      <alignment horizontal="left" wrapText="1"/>
    </xf>
    <xf numFmtId="0" fontId="37" fillId="4" borderId="0" xfId="1" applyFont="1" applyFill="1" applyAlignment="1">
      <alignment horizontal="left" wrapText="1"/>
    </xf>
    <xf numFmtId="0" fontId="73" fillId="9" borderId="41" xfId="0" applyFont="1" applyFill="1" applyBorder="1" applyAlignment="1">
      <alignment horizontal="center" vertical="center"/>
    </xf>
    <xf numFmtId="0" fontId="73" fillId="9" borderId="6" xfId="0" applyFont="1" applyFill="1" applyBorder="1" applyAlignment="1">
      <alignment horizontal="center" vertical="center"/>
    </xf>
    <xf numFmtId="0" fontId="73" fillId="9" borderId="43" xfId="0" applyFont="1" applyFill="1" applyBorder="1" applyAlignment="1">
      <alignment horizontal="center" vertical="center"/>
    </xf>
    <xf numFmtId="0" fontId="99" fillId="9" borderId="28" xfId="0" applyFont="1" applyFill="1" applyBorder="1" applyAlignment="1">
      <alignment horizontal="center"/>
    </xf>
    <xf numFmtId="0" fontId="99" fillId="9" borderId="4" xfId="0" applyFont="1" applyFill="1" applyBorder="1" applyAlignment="1">
      <alignment horizontal="center"/>
    </xf>
    <xf numFmtId="0" fontId="99" fillId="9" borderId="29" xfId="0" applyFont="1" applyFill="1" applyBorder="1" applyAlignment="1">
      <alignment horizontal="center"/>
    </xf>
    <xf numFmtId="2" fontId="0" fillId="0" borderId="1" xfId="0" applyNumberFormat="1" applyBorder="1" applyAlignment="1">
      <alignment horizontal="center" vertical="center"/>
    </xf>
    <xf numFmtId="2" fontId="0" fillId="0" borderId="42" xfId="0" applyNumberFormat="1" applyBorder="1" applyAlignment="1">
      <alignment horizontal="center" vertical="center"/>
    </xf>
    <xf numFmtId="0" fontId="1" fillId="0" borderId="4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2" fontId="0" fillId="0" borderId="2" xfId="0" applyNumberFormat="1" applyBorder="1" applyAlignment="1">
      <alignment horizontal="center" vertical="center"/>
    </xf>
    <xf numFmtId="164" fontId="0" fillId="0" borderId="7" xfId="0" applyNumberFormat="1" applyBorder="1" applyAlignment="1">
      <alignment horizontal="center" vertical="center"/>
    </xf>
    <xf numFmtId="164" fontId="0" fillId="0" borderId="12" xfId="0" applyNumberFormat="1" applyBorder="1" applyAlignment="1">
      <alignment horizontal="center" vertical="center"/>
    </xf>
    <xf numFmtId="0" fontId="0" fillId="0" borderId="0" xfId="0" applyAlignment="1">
      <alignment horizontal="center"/>
    </xf>
    <xf numFmtId="0" fontId="0" fillId="0" borderId="23" xfId="0" applyBorder="1" applyAlignment="1">
      <alignment horizontal="center"/>
    </xf>
    <xf numFmtId="0" fontId="0" fillId="14" borderId="8" xfId="0" applyFill="1" applyBorder="1" applyAlignment="1">
      <alignment horizontal="center"/>
    </xf>
    <xf numFmtId="0" fontId="0" fillId="14" borderId="7" xfId="0" applyFill="1" applyBorder="1" applyAlignment="1">
      <alignment horizontal="center"/>
    </xf>
    <xf numFmtId="0" fontId="0" fillId="14" borderId="11" xfId="0" applyFill="1" applyBorder="1" applyAlignment="1">
      <alignment horizontal="center"/>
    </xf>
    <xf numFmtId="0" fontId="0" fillId="14" borderId="12" xfId="0" applyFill="1" applyBorder="1" applyAlignment="1">
      <alignment horizontal="center"/>
    </xf>
    <xf numFmtId="0" fontId="0" fillId="14" borderId="43" xfId="0" applyFill="1" applyBorder="1" applyAlignment="1">
      <alignment horizontal="center"/>
    </xf>
    <xf numFmtId="0" fontId="0" fillId="14" borderId="15" xfId="0" applyFill="1" applyBorder="1" applyAlignment="1">
      <alignment horizontal="center" vertical="center"/>
    </xf>
    <xf numFmtId="0" fontId="0" fillId="0" borderId="3" xfId="0" applyBorder="1" applyAlignment="1">
      <alignment horizontal="center" vertical="center"/>
    </xf>
    <xf numFmtId="0" fontId="0" fillId="14" borderId="29" xfId="0" applyFill="1" applyBorder="1" applyAlignment="1">
      <alignment horizontal="center"/>
    </xf>
    <xf numFmtId="0" fontId="73" fillId="9" borderId="44" xfId="0" applyFont="1" applyFill="1" applyBorder="1" applyAlignment="1">
      <alignment horizontal="center" vertical="center"/>
    </xf>
    <xf numFmtId="0" fontId="73" fillId="9" borderId="3" xfId="0" applyFont="1" applyFill="1" applyBorder="1" applyAlignment="1">
      <alignment horizontal="center" vertical="center"/>
    </xf>
    <xf numFmtId="0" fontId="73" fillId="9" borderId="42" xfId="0" applyFont="1" applyFill="1" applyBorder="1" applyAlignment="1">
      <alignment horizontal="center" vertical="center"/>
    </xf>
    <xf numFmtId="164" fontId="0" fillId="14" borderId="8" xfId="0" applyNumberFormat="1" applyFill="1" applyBorder="1" applyAlignment="1">
      <alignment horizontal="center" vertical="center"/>
    </xf>
    <xf numFmtId="164" fontId="0" fillId="14" borderId="7" xfId="0" applyNumberFormat="1" applyFill="1" applyBorder="1" applyAlignment="1">
      <alignment horizontal="center" vertical="center"/>
    </xf>
    <xf numFmtId="164" fontId="0" fillId="14" borderId="11" xfId="0" applyNumberFormat="1" applyFill="1" applyBorder="1" applyAlignment="1">
      <alignment horizontal="center" vertical="center"/>
    </xf>
    <xf numFmtId="164" fontId="0" fillId="14" borderId="12" xfId="0" applyNumberFormat="1" applyFill="1" applyBorder="1" applyAlignment="1">
      <alignment horizontal="center" vertical="center"/>
    </xf>
    <xf numFmtId="164" fontId="0" fillId="14" borderId="43" xfId="0" applyNumberFormat="1" applyFill="1" applyBorder="1" applyAlignment="1">
      <alignment horizontal="center" vertical="center"/>
    </xf>
    <xf numFmtId="164" fontId="0" fillId="14" borderId="29" xfId="0" applyNumberFormat="1" applyFill="1" applyBorder="1" applyAlignment="1">
      <alignment horizontal="center" vertical="center"/>
    </xf>
    <xf numFmtId="9" fontId="0" fillId="0" borderId="8" xfId="0" applyNumberFormat="1" applyBorder="1" applyAlignment="1">
      <alignment horizontal="center" vertical="center"/>
    </xf>
    <xf numFmtId="9" fontId="0" fillId="0" borderId="7" xfId="0" applyNumberFormat="1" applyBorder="1" applyAlignment="1">
      <alignment horizontal="center" vertical="center"/>
    </xf>
    <xf numFmtId="9" fontId="0" fillId="0" borderId="11" xfId="0" applyNumberFormat="1" applyBorder="1" applyAlignment="1">
      <alignment horizontal="center" vertical="center"/>
    </xf>
    <xf numFmtId="9" fontId="0" fillId="0" borderId="12" xfId="0" applyNumberFormat="1" applyBorder="1" applyAlignment="1">
      <alignment horizontal="center" vertical="center"/>
    </xf>
    <xf numFmtId="9" fontId="0" fillId="0" borderId="43" xfId="0" applyNumberFormat="1" applyBorder="1" applyAlignment="1">
      <alignment horizontal="center" vertical="center"/>
    </xf>
    <xf numFmtId="9" fontId="0" fillId="0" borderId="29" xfId="0" applyNumberFormat="1"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3" fillId="0" borderId="11" xfId="0" applyFont="1" applyBorder="1" applyAlignment="1">
      <alignment horizontal="left"/>
    </xf>
    <xf numFmtId="0" fontId="3" fillId="0" borderId="4" xfId="0" applyFont="1" applyBorder="1" applyAlignment="1">
      <alignment horizontal="left"/>
    </xf>
    <xf numFmtId="0" fontId="3" fillId="0" borderId="12" xfId="0" applyFont="1" applyBorder="1" applyAlignment="1">
      <alignment horizontal="left"/>
    </xf>
    <xf numFmtId="0" fontId="73" fillId="9" borderId="44" xfId="0" applyFont="1" applyFill="1" applyBorder="1" applyAlignment="1">
      <alignment horizontal="left"/>
    </xf>
    <xf numFmtId="0" fontId="73" fillId="9" borderId="3" xfId="0" applyFont="1" applyFill="1" applyBorder="1" applyAlignment="1">
      <alignment horizontal="left"/>
    </xf>
    <xf numFmtId="0" fontId="73" fillId="9" borderId="42" xfId="0" applyFont="1" applyFill="1" applyBorder="1" applyAlignment="1">
      <alignment horizontal="left"/>
    </xf>
    <xf numFmtId="0" fontId="73" fillId="9" borderId="1" xfId="0" applyFont="1" applyFill="1" applyBorder="1" applyAlignment="1">
      <alignment horizontal="center"/>
    </xf>
    <xf numFmtId="0" fontId="73" fillId="9" borderId="3" xfId="0" applyFont="1" applyFill="1" applyBorder="1" applyAlignment="1">
      <alignment horizontal="center"/>
    </xf>
    <xf numFmtId="0" fontId="73" fillId="9" borderId="42" xfId="0" applyFont="1" applyFill="1" applyBorder="1" applyAlignment="1">
      <alignment horizontal="center"/>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43"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29" xfId="0" applyBorder="1" applyAlignment="1">
      <alignment horizontal="left" vertical="center" wrapText="1"/>
    </xf>
    <xf numFmtId="0" fontId="0" fillId="0" borderId="8" xfId="0" applyBorder="1" applyAlignment="1">
      <alignment horizontal="left" vertical="center"/>
    </xf>
    <xf numFmtId="0" fontId="0" fillId="0" borderId="6" xfId="0" applyBorder="1" applyAlignment="1">
      <alignment horizontal="left" vertical="center"/>
    </xf>
    <xf numFmtId="0" fontId="0" fillId="0" borderId="43"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39" xfId="0" applyBorder="1" applyAlignment="1">
      <alignment horizontal="left" vertical="center"/>
    </xf>
    <xf numFmtId="0" fontId="0" fillId="0" borderId="13" xfId="0" applyBorder="1" applyAlignment="1">
      <alignment horizontal="left" vertical="center"/>
    </xf>
    <xf numFmtId="0" fontId="0" fillId="0" borderId="27" xfId="0" applyBorder="1" applyAlignment="1">
      <alignment horizontal="left" vertical="center"/>
    </xf>
    <xf numFmtId="0" fontId="73" fillId="9" borderId="44" xfId="0" applyFont="1" applyFill="1" applyBorder="1" applyAlignment="1">
      <alignment horizontal="center"/>
    </xf>
    <xf numFmtId="0" fontId="73" fillId="9" borderId="2" xfId="0" applyFont="1" applyFill="1" applyBorder="1" applyAlignment="1">
      <alignment horizontal="center"/>
    </xf>
    <xf numFmtId="0" fontId="0" fillId="0" borderId="41"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40" fillId="7" borderId="0" xfId="0" applyFont="1" applyFill="1" applyAlignment="1">
      <alignment horizontal="left"/>
    </xf>
    <xf numFmtId="0" fontId="74" fillId="11" borderId="5" xfId="0" applyFont="1" applyFill="1" applyBorder="1" applyAlignment="1" applyProtection="1">
      <alignment horizontal="center" vertical="center" wrapText="1"/>
      <protection locked="0"/>
    </xf>
    <xf numFmtId="0" fontId="17" fillId="11" borderId="5" xfId="0" applyFont="1" applyFill="1" applyBorder="1" applyAlignment="1" applyProtection="1">
      <alignment horizontal="center" vertical="center" wrapText="1"/>
      <protection locked="0"/>
    </xf>
    <xf numFmtId="0" fontId="0" fillId="0" borderId="6" xfId="0" applyBorder="1" applyAlignment="1">
      <alignment horizontal="center"/>
    </xf>
    <xf numFmtId="164" fontId="0" fillId="0" borderId="4" xfId="0" applyNumberFormat="1" applyBorder="1" applyAlignment="1">
      <alignment horizontal="center"/>
    </xf>
    <xf numFmtId="0" fontId="0" fillId="0" borderId="7" xfId="0" applyBorder="1" applyAlignment="1">
      <alignment horizontal="center"/>
    </xf>
    <xf numFmtId="164" fontId="0" fillId="0" borderId="12" xfId="0" applyNumberFormat="1" applyBorder="1" applyAlignment="1">
      <alignment horizontal="center"/>
    </xf>
    <xf numFmtId="0" fontId="73" fillId="9" borderId="9" xfId="0" applyFont="1" applyFill="1" applyBorder="1" applyAlignment="1">
      <alignment horizontal="center" vertical="center" wrapText="1"/>
    </xf>
    <xf numFmtId="0" fontId="73" fillId="9" borderId="0" xfId="0" applyFont="1" applyFill="1" applyAlignment="1">
      <alignment horizontal="center" vertical="center" wrapText="1"/>
    </xf>
    <xf numFmtId="0" fontId="73" fillId="9" borderId="10" xfId="0" applyFont="1" applyFill="1" applyBorder="1" applyAlignment="1">
      <alignment horizontal="center" vertical="center" wrapText="1"/>
    </xf>
    <xf numFmtId="0" fontId="73" fillId="9" borderId="11" xfId="0" applyFont="1" applyFill="1" applyBorder="1" applyAlignment="1">
      <alignment horizontal="center" vertical="center" wrapText="1"/>
    </xf>
    <xf numFmtId="0" fontId="73" fillId="9" borderId="4" xfId="0" applyFont="1" applyFill="1" applyBorder="1" applyAlignment="1">
      <alignment horizontal="center" vertical="center" wrapText="1"/>
    </xf>
    <xf numFmtId="0" fontId="73" fillId="9" borderId="12" xfId="0" applyFont="1" applyFill="1" applyBorder="1" applyAlignment="1">
      <alignment horizontal="center" vertical="center" wrapText="1"/>
    </xf>
    <xf numFmtId="0" fontId="0" fillId="14" borderId="6" xfId="0" applyFill="1" applyBorder="1" applyAlignment="1">
      <alignment horizontal="center"/>
    </xf>
    <xf numFmtId="0" fontId="0" fillId="14" borderId="4" xfId="0" applyFill="1" applyBorder="1" applyAlignment="1">
      <alignment horizontal="center"/>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164" fontId="0" fillId="0" borderId="6"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73" fillId="9" borderId="1" xfId="0" applyFont="1" applyFill="1" applyBorder="1" applyAlignment="1">
      <alignment horizontal="left"/>
    </xf>
    <xf numFmtId="0" fontId="73" fillId="9" borderId="2" xfId="0" applyFont="1" applyFill="1" applyBorder="1" applyAlignment="1">
      <alignment horizontal="left"/>
    </xf>
    <xf numFmtId="0" fontId="1" fillId="0" borderId="1" xfId="0" applyFont="1" applyBorder="1" applyAlignment="1">
      <alignment horizontal="center"/>
    </xf>
    <xf numFmtId="0" fontId="73" fillId="9" borderId="8" xfId="0" applyFont="1" applyFill="1" applyBorder="1" applyAlignment="1">
      <alignment horizontal="center" vertical="center"/>
    </xf>
    <xf numFmtId="0" fontId="73" fillId="9" borderId="7" xfId="0" applyFont="1" applyFill="1" applyBorder="1" applyAlignment="1">
      <alignment horizontal="center" vertical="center"/>
    </xf>
    <xf numFmtId="0" fontId="99" fillId="9" borderId="11" xfId="0" applyFont="1" applyFill="1" applyBorder="1" applyAlignment="1">
      <alignment horizontal="center"/>
    </xf>
    <xf numFmtId="0" fontId="99" fillId="9" borderId="12" xfId="0" applyFont="1" applyFill="1" applyBorder="1" applyAlignment="1">
      <alignment horizontal="center"/>
    </xf>
    <xf numFmtId="0" fontId="0" fillId="0" borderId="7" xfId="0" applyBorder="1" applyAlignment="1">
      <alignment horizontal="left" vertical="center"/>
    </xf>
    <xf numFmtId="164" fontId="0" fillId="14" borderId="6" xfId="0" applyNumberFormat="1" applyFill="1" applyBorder="1" applyAlignment="1">
      <alignment horizontal="center" vertical="center"/>
    </xf>
    <xf numFmtId="164" fontId="0" fillId="14" borderId="4" xfId="0" applyNumberFormat="1" applyFill="1" applyBorder="1" applyAlignment="1">
      <alignment horizontal="center" vertical="center"/>
    </xf>
    <xf numFmtId="2" fontId="0" fillId="0" borderId="3" xfId="0" applyNumberFormat="1" applyBorder="1" applyAlignment="1">
      <alignment horizontal="center" vertical="center"/>
    </xf>
    <xf numFmtId="2" fontId="0" fillId="0" borderId="11" xfId="0" applyNumberFormat="1" applyBorder="1" applyAlignment="1">
      <alignment horizontal="center" vertical="center"/>
    </xf>
    <xf numFmtId="2" fontId="0" fillId="0" borderId="4" xfId="0" applyNumberFormat="1" applyBorder="1" applyAlignment="1">
      <alignment horizontal="center" vertical="center"/>
    </xf>
    <xf numFmtId="2" fontId="0" fillId="0" borderId="12" xfId="0" applyNumberFormat="1" applyBorder="1" applyAlignment="1">
      <alignment horizontal="center" vertical="center"/>
    </xf>
    <xf numFmtId="164" fontId="0" fillId="14" borderId="1" xfId="0" applyNumberFormat="1" applyFill="1" applyBorder="1" applyAlignment="1">
      <alignment horizontal="center" vertical="center"/>
    </xf>
    <xf numFmtId="164" fontId="0" fillId="14" borderId="3" xfId="0" applyNumberFormat="1" applyFill="1" applyBorder="1" applyAlignment="1">
      <alignment horizontal="center" vertical="center"/>
    </xf>
    <xf numFmtId="164" fontId="0" fillId="14" borderId="2" xfId="0" applyNumberFormat="1" applyFill="1" applyBorder="1" applyAlignment="1">
      <alignment horizontal="center" vertical="center"/>
    </xf>
    <xf numFmtId="0" fontId="61" fillId="0" borderId="0" xfId="0" applyFont="1" applyAlignment="1">
      <alignment horizontal="center" vertical="center"/>
    </xf>
    <xf numFmtId="0" fontId="62" fillId="0" borderId="0" xfId="1" applyFont="1" applyAlignment="1">
      <alignment horizontal="center" vertical="center"/>
    </xf>
    <xf numFmtId="164" fontId="54" fillId="5" borderId="7" xfId="0" applyNumberFormat="1" applyFont="1" applyFill="1" applyBorder="1" applyAlignment="1" applyProtection="1">
      <alignment horizontal="center" vertical="center" wrapText="1"/>
      <protection locked="0"/>
    </xf>
    <xf numFmtId="7" fontId="67" fillId="6" borderId="5" xfId="0" applyNumberFormat="1" applyFont="1" applyFill="1" applyBorder="1" applyAlignment="1">
      <alignment horizontal="center" vertical="center"/>
    </xf>
  </cellXfs>
  <cellStyles count="3">
    <cellStyle name="Comma" xfId="2" builtinId="3"/>
    <cellStyle name="Hyperlink" xfId="1" builtinId="8"/>
    <cellStyle name="Normal" xfId="0" builtinId="0"/>
  </cellStyles>
  <dxfs count="10">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s>
  <tableStyles count="0" defaultTableStyle="TableStyleMedium2" defaultPivotStyle="PivotStyleLight16"/>
  <colors>
    <mruColors>
      <color rgb="FFE4002B"/>
      <color rgb="FF590011"/>
      <color rgb="FFFFFF99"/>
      <color rgb="FFDCDDDE"/>
      <color rgb="FFB7D433"/>
      <color rgb="FF005CB9"/>
      <color rgb="FF41642F"/>
      <color rgb="FF799900"/>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80923</xdr:colOff>
      <xdr:row>0</xdr:row>
      <xdr:rowOff>104224</xdr:rowOff>
    </xdr:from>
    <xdr:to>
      <xdr:col>2</xdr:col>
      <xdr:colOff>122702</xdr:colOff>
      <xdr:row>2</xdr:row>
      <xdr:rowOff>66160</xdr:rowOff>
    </xdr:to>
    <xdr:pic>
      <xdr:nvPicPr>
        <xdr:cNvPr id="5" name="Picture 4">
          <a:extLst>
            <a:ext uri="{FF2B5EF4-FFF2-40B4-BE49-F238E27FC236}">
              <a16:creationId xmlns:a16="http://schemas.microsoft.com/office/drawing/2014/main" id="{A22ACB1C-F7B7-4573-A275-7E3172538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19816" y="104224"/>
          <a:ext cx="967065" cy="288507"/>
        </a:xfrm>
        <a:prstGeom prst="rect">
          <a:avLst/>
        </a:prstGeom>
      </xdr:spPr>
    </xdr:pic>
    <xdr:clientData/>
  </xdr:twoCellAnchor>
  <xdr:twoCellAnchor>
    <xdr:from>
      <xdr:col>3</xdr:col>
      <xdr:colOff>465365</xdr:colOff>
      <xdr:row>39</xdr:row>
      <xdr:rowOff>118382</xdr:rowOff>
    </xdr:from>
    <xdr:to>
      <xdr:col>3</xdr:col>
      <xdr:colOff>966107</xdr:colOff>
      <xdr:row>39</xdr:row>
      <xdr:rowOff>118383</xdr:rowOff>
    </xdr:to>
    <xdr:cxnSp macro="">
      <xdr:nvCxnSpPr>
        <xdr:cNvPr id="20" name="Straight Arrow Connector 19">
          <a:extLst>
            <a:ext uri="{FF2B5EF4-FFF2-40B4-BE49-F238E27FC236}">
              <a16:creationId xmlns:a16="http://schemas.microsoft.com/office/drawing/2014/main" id="{BE67908F-BDC6-4F0A-B022-4C410FBF2329}"/>
            </a:ext>
          </a:extLst>
        </xdr:cNvPr>
        <xdr:cNvCxnSpPr/>
      </xdr:nvCxnSpPr>
      <xdr:spPr>
        <a:xfrm flipV="1">
          <a:off x="2808515" y="8319407"/>
          <a:ext cx="500742"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647700</xdr:colOff>
      <xdr:row>13</xdr:row>
      <xdr:rowOff>114300</xdr:rowOff>
    </xdr:from>
    <xdr:to>
      <xdr:col>11</xdr:col>
      <xdr:colOff>1009650</xdr:colOff>
      <xdr:row>13</xdr:row>
      <xdr:rowOff>114300</xdr:rowOff>
    </xdr:to>
    <xdr:cxnSp macro="">
      <xdr:nvCxnSpPr>
        <xdr:cNvPr id="17" name="Straight Arrow Connector 16">
          <a:extLst>
            <a:ext uri="{FF2B5EF4-FFF2-40B4-BE49-F238E27FC236}">
              <a16:creationId xmlns:a16="http://schemas.microsoft.com/office/drawing/2014/main" id="{ECE40B9B-B3B9-40A7-B77A-4AB033C831B4}"/>
            </a:ext>
          </a:extLst>
        </xdr:cNvPr>
        <xdr:cNvCxnSpPr/>
      </xdr:nvCxnSpPr>
      <xdr:spPr>
        <a:xfrm>
          <a:off x="11849100" y="3114675"/>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590550</xdr:colOff>
      <xdr:row>13</xdr:row>
      <xdr:rowOff>104775</xdr:rowOff>
    </xdr:from>
    <xdr:to>
      <xdr:col>5</xdr:col>
      <xdr:colOff>952500</xdr:colOff>
      <xdr:row>13</xdr:row>
      <xdr:rowOff>104775</xdr:rowOff>
    </xdr:to>
    <xdr:cxnSp macro="">
      <xdr:nvCxnSpPr>
        <xdr:cNvPr id="26" name="Straight Arrow Connector 25">
          <a:extLst>
            <a:ext uri="{FF2B5EF4-FFF2-40B4-BE49-F238E27FC236}">
              <a16:creationId xmlns:a16="http://schemas.microsoft.com/office/drawing/2014/main" id="{7CF8AB25-2C5B-41A5-A25C-A9E1E68EFF79}"/>
            </a:ext>
          </a:extLst>
        </xdr:cNvPr>
        <xdr:cNvCxnSpPr/>
      </xdr:nvCxnSpPr>
      <xdr:spPr>
        <a:xfrm>
          <a:off x="5276850" y="3105150"/>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931185</xdr:colOff>
      <xdr:row>0</xdr:row>
      <xdr:rowOff>97503</xdr:rowOff>
    </xdr:from>
    <xdr:to>
      <xdr:col>1</xdr:col>
      <xdr:colOff>858158</xdr:colOff>
      <xdr:row>2</xdr:row>
      <xdr:rowOff>76933</xdr:rowOff>
    </xdr:to>
    <xdr:pic>
      <xdr:nvPicPr>
        <xdr:cNvPr id="2" name="Picture 1">
          <a:extLst>
            <a:ext uri="{FF2B5EF4-FFF2-40B4-BE49-F238E27FC236}">
              <a16:creationId xmlns:a16="http://schemas.microsoft.com/office/drawing/2014/main" id="{0B0506AD-61C6-41B9-AFCE-F98325B70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1185" y="97503"/>
          <a:ext cx="1101723" cy="328680"/>
        </a:xfrm>
        <a:prstGeom prst="rect">
          <a:avLst/>
        </a:prstGeom>
      </xdr:spPr>
    </xdr:pic>
    <xdr:clientData/>
  </xdr:twoCellAnchor>
  <xdr:twoCellAnchor>
    <xdr:from>
      <xdr:col>5</xdr:col>
      <xdr:colOff>644073</xdr:colOff>
      <xdr:row>27</xdr:row>
      <xdr:rowOff>132444</xdr:rowOff>
    </xdr:from>
    <xdr:to>
      <xdr:col>5</xdr:col>
      <xdr:colOff>1101272</xdr:colOff>
      <xdr:row>27</xdr:row>
      <xdr:rowOff>132445</xdr:rowOff>
    </xdr:to>
    <xdr:cxnSp macro="">
      <xdr:nvCxnSpPr>
        <xdr:cNvPr id="3" name="Straight Arrow Connector 2">
          <a:extLst>
            <a:ext uri="{FF2B5EF4-FFF2-40B4-BE49-F238E27FC236}">
              <a16:creationId xmlns:a16="http://schemas.microsoft.com/office/drawing/2014/main" id="{9AEB6BBA-8D6D-4F88-A1FC-54669F7E4C95}"/>
            </a:ext>
          </a:extLst>
        </xdr:cNvPr>
        <xdr:cNvCxnSpPr/>
      </xdr:nvCxnSpPr>
      <xdr:spPr>
        <a:xfrm>
          <a:off x="6803573" y="8108044"/>
          <a:ext cx="457199"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654957</xdr:colOff>
      <xdr:row>7</xdr:row>
      <xdr:rowOff>183243</xdr:rowOff>
    </xdr:from>
    <xdr:to>
      <xdr:col>8</xdr:col>
      <xdr:colOff>1133929</xdr:colOff>
      <xdr:row>7</xdr:row>
      <xdr:rowOff>183244</xdr:rowOff>
    </xdr:to>
    <xdr:cxnSp macro="">
      <xdr:nvCxnSpPr>
        <xdr:cNvPr id="15" name="Straight Arrow Connector 14">
          <a:extLst>
            <a:ext uri="{FF2B5EF4-FFF2-40B4-BE49-F238E27FC236}">
              <a16:creationId xmlns:a16="http://schemas.microsoft.com/office/drawing/2014/main" id="{5DF100CE-BEE2-43A9-82B8-C2F403B71494}"/>
            </a:ext>
          </a:extLst>
        </xdr:cNvPr>
        <xdr:cNvCxnSpPr/>
      </xdr:nvCxnSpPr>
      <xdr:spPr>
        <a:xfrm>
          <a:off x="10662557" y="1986643"/>
          <a:ext cx="478972" cy="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549728</xdr:colOff>
      <xdr:row>27</xdr:row>
      <xdr:rowOff>96158</xdr:rowOff>
    </xdr:from>
    <xdr:to>
      <xdr:col>13</xdr:col>
      <xdr:colOff>911678</xdr:colOff>
      <xdr:row>27</xdr:row>
      <xdr:rowOff>96158</xdr:rowOff>
    </xdr:to>
    <xdr:cxnSp macro="">
      <xdr:nvCxnSpPr>
        <xdr:cNvPr id="13" name="Straight Arrow Connector 12">
          <a:extLst>
            <a:ext uri="{FF2B5EF4-FFF2-40B4-BE49-F238E27FC236}">
              <a16:creationId xmlns:a16="http://schemas.microsoft.com/office/drawing/2014/main" id="{A38FCA67-B4AF-426A-B263-CC593D12D72A}"/>
            </a:ext>
          </a:extLst>
        </xdr:cNvPr>
        <xdr:cNvCxnSpPr/>
      </xdr:nvCxnSpPr>
      <xdr:spPr>
        <a:xfrm>
          <a:off x="16970828" y="8071758"/>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660400</xdr:colOff>
      <xdr:row>6</xdr:row>
      <xdr:rowOff>165100</xdr:rowOff>
    </xdr:from>
    <xdr:to>
      <xdr:col>8</xdr:col>
      <xdr:colOff>1139372</xdr:colOff>
      <xdr:row>6</xdr:row>
      <xdr:rowOff>165101</xdr:rowOff>
    </xdr:to>
    <xdr:cxnSp macro="">
      <xdr:nvCxnSpPr>
        <xdr:cNvPr id="14" name="Straight Arrow Connector 13">
          <a:extLst>
            <a:ext uri="{FF2B5EF4-FFF2-40B4-BE49-F238E27FC236}">
              <a16:creationId xmlns:a16="http://schemas.microsoft.com/office/drawing/2014/main" id="{EE1F1100-DA27-4BC0-988A-7680CB5AC56F}"/>
            </a:ext>
          </a:extLst>
        </xdr:cNvPr>
        <xdr:cNvCxnSpPr/>
      </xdr:nvCxnSpPr>
      <xdr:spPr>
        <a:xfrm>
          <a:off x="10668000" y="1612900"/>
          <a:ext cx="478972" cy="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673100</xdr:colOff>
      <xdr:row>15</xdr:row>
      <xdr:rowOff>76200</xdr:rowOff>
    </xdr:from>
    <xdr:to>
      <xdr:col>2</xdr:col>
      <xdr:colOff>673100</xdr:colOff>
      <xdr:row>15</xdr:row>
      <xdr:rowOff>330200</xdr:rowOff>
    </xdr:to>
    <xdr:cxnSp macro="">
      <xdr:nvCxnSpPr>
        <xdr:cNvPr id="5" name="Straight Arrow Connector 4">
          <a:extLst>
            <a:ext uri="{FF2B5EF4-FFF2-40B4-BE49-F238E27FC236}">
              <a16:creationId xmlns:a16="http://schemas.microsoft.com/office/drawing/2014/main" id="{9CFEEA63-8DB2-46C7-B27A-F6AF5063B8B5}"/>
            </a:ext>
          </a:extLst>
        </xdr:cNvPr>
        <xdr:cNvCxnSpPr/>
      </xdr:nvCxnSpPr>
      <xdr:spPr>
        <a:xfrm>
          <a:off x="2895600" y="3975100"/>
          <a:ext cx="0" cy="2540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511628</xdr:colOff>
      <xdr:row>25</xdr:row>
      <xdr:rowOff>43543</xdr:rowOff>
    </xdr:from>
    <xdr:to>
      <xdr:col>2</xdr:col>
      <xdr:colOff>958487</xdr:colOff>
      <xdr:row>25</xdr:row>
      <xdr:rowOff>43543</xdr:rowOff>
    </xdr:to>
    <xdr:cxnSp macro="">
      <xdr:nvCxnSpPr>
        <xdr:cNvPr id="3" name="Straight Arrow Connector 2">
          <a:extLst>
            <a:ext uri="{FF2B5EF4-FFF2-40B4-BE49-F238E27FC236}">
              <a16:creationId xmlns:a16="http://schemas.microsoft.com/office/drawing/2014/main" id="{DB108E44-CBA2-4DF4-AB51-ABC8AACD359C}"/>
            </a:ext>
          </a:extLst>
        </xdr:cNvPr>
        <xdr:cNvCxnSpPr/>
      </xdr:nvCxnSpPr>
      <xdr:spPr>
        <a:xfrm>
          <a:off x="2383971" y="5410200"/>
          <a:ext cx="446859"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495300</xdr:colOff>
      <xdr:row>27</xdr:row>
      <xdr:rowOff>201386</xdr:rowOff>
    </xdr:from>
    <xdr:to>
      <xdr:col>2</xdr:col>
      <xdr:colOff>928552</xdr:colOff>
      <xdr:row>27</xdr:row>
      <xdr:rowOff>201387</xdr:rowOff>
    </xdr:to>
    <xdr:cxnSp macro="">
      <xdr:nvCxnSpPr>
        <xdr:cNvPr id="4" name="Straight Arrow Connector 3">
          <a:extLst>
            <a:ext uri="{FF2B5EF4-FFF2-40B4-BE49-F238E27FC236}">
              <a16:creationId xmlns:a16="http://schemas.microsoft.com/office/drawing/2014/main" id="{F3CD35F8-215D-428B-94DB-BDA474C46D48}"/>
            </a:ext>
          </a:extLst>
        </xdr:cNvPr>
        <xdr:cNvCxnSpPr/>
      </xdr:nvCxnSpPr>
      <xdr:spPr>
        <a:xfrm>
          <a:off x="2367643" y="5927272"/>
          <a:ext cx="433252" cy="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0</xdr:col>
      <xdr:colOff>220135</xdr:colOff>
      <xdr:row>0</xdr:row>
      <xdr:rowOff>161454</xdr:rowOff>
    </xdr:from>
    <xdr:to>
      <xdr:col>1</xdr:col>
      <xdr:colOff>142182</xdr:colOff>
      <xdr:row>1</xdr:row>
      <xdr:rowOff>151815</xdr:rowOff>
    </xdr:to>
    <xdr:pic>
      <xdr:nvPicPr>
        <xdr:cNvPr id="5" name="Picture 4">
          <a:extLst>
            <a:ext uri="{FF2B5EF4-FFF2-40B4-BE49-F238E27FC236}">
              <a16:creationId xmlns:a16="http://schemas.microsoft.com/office/drawing/2014/main" id="{9041F714-8A1A-48B2-B72E-A8BFB7438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0135" y="161454"/>
          <a:ext cx="641714" cy="191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47625</xdr:colOff>
      <xdr:row>0</xdr:row>
      <xdr:rowOff>40602</xdr:rowOff>
    </xdr:from>
    <xdr:ext cx="821347" cy="245035"/>
    <xdr:pic>
      <xdr:nvPicPr>
        <xdr:cNvPr id="2" name="irc_mi">
          <a:extLst>
            <a:ext uri="{FF2B5EF4-FFF2-40B4-BE49-F238E27FC236}">
              <a16:creationId xmlns:a16="http://schemas.microsoft.com/office/drawing/2014/main" id="{C86B879E-F15B-4347-AB19-C9298BFF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1411" y="40602"/>
          <a:ext cx="821347" cy="2450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103961</xdr:colOff>
      <xdr:row>0</xdr:row>
      <xdr:rowOff>110929</xdr:rowOff>
    </xdr:from>
    <xdr:to>
      <xdr:col>2</xdr:col>
      <xdr:colOff>581661</xdr:colOff>
      <xdr:row>2</xdr:row>
      <xdr:rowOff>77408</xdr:rowOff>
    </xdr:to>
    <xdr:pic>
      <xdr:nvPicPr>
        <xdr:cNvPr id="3" name="Picture 2">
          <a:extLst>
            <a:ext uri="{FF2B5EF4-FFF2-40B4-BE49-F238E27FC236}">
              <a16:creationId xmlns:a16="http://schemas.microsoft.com/office/drawing/2014/main" id="{5327FB83-1C36-430F-AA37-E65B62FE1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1180" y="110929"/>
          <a:ext cx="1084919" cy="323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109041</xdr:colOff>
      <xdr:row>0</xdr:row>
      <xdr:rowOff>135680</xdr:rowOff>
    </xdr:from>
    <xdr:to>
      <xdr:col>2</xdr:col>
      <xdr:colOff>558970</xdr:colOff>
      <xdr:row>2</xdr:row>
      <xdr:rowOff>70062</xdr:rowOff>
    </xdr:to>
    <xdr:pic>
      <xdr:nvPicPr>
        <xdr:cNvPr id="3" name="Picture 2">
          <a:extLst>
            <a:ext uri="{FF2B5EF4-FFF2-40B4-BE49-F238E27FC236}">
              <a16:creationId xmlns:a16="http://schemas.microsoft.com/office/drawing/2014/main" id="{66BCF794-0C04-4092-9492-133E2B8F29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6260" y="135680"/>
          <a:ext cx="1057148" cy="3153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deephavenmortgage.com/wp-content/uploads/2017/10/Disclosures-and-Licenses-002.pdf" TargetMode="External"/><Relationship Id="rId1" Type="http://schemas.openxmlformats.org/officeDocument/2006/relationships/hyperlink" Target="https://deephavenmortgage.com/wp-content/uploads/2017/10/Disclosures-and-Licenses-002.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anniemae.com/content/guide_form/108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7"/>
  <sheetViews>
    <sheetView showGridLines="0" topLeftCell="A16" zoomScale="70" zoomScaleNormal="70" workbookViewId="0">
      <selection activeCell="A53" sqref="A53:J54"/>
    </sheetView>
  </sheetViews>
  <sheetFormatPr defaultColWidth="14.85546875" defaultRowHeight="12.75"/>
  <cols>
    <col min="1" max="1" width="14.140625" style="52" customWidth="1"/>
    <col min="2" max="2" width="13.85546875" style="52" customWidth="1"/>
    <col min="3" max="3" width="8.7109375" style="52" customWidth="1"/>
    <col min="4" max="13" width="15.7109375" style="52" customWidth="1"/>
    <col min="14" max="14" width="21.28515625" style="52" customWidth="1"/>
    <col min="15" max="16384" width="14.85546875" style="52"/>
  </cols>
  <sheetData>
    <row r="1" spans="1:14" ht="13.15" customHeight="1">
      <c r="A1" s="229" t="s">
        <v>95</v>
      </c>
      <c r="B1" s="230"/>
      <c r="C1" s="230"/>
      <c r="D1" s="230"/>
      <c r="E1" s="230"/>
      <c r="F1" s="230"/>
      <c r="G1" s="230"/>
      <c r="H1" s="230"/>
      <c r="I1" s="230"/>
      <c r="J1" s="230"/>
      <c r="K1" s="230"/>
      <c r="L1" s="230"/>
      <c r="M1" s="230"/>
      <c r="N1" s="231"/>
    </row>
    <row r="2" spans="1:14" ht="13.15" customHeight="1">
      <c r="A2" s="232"/>
      <c r="B2" s="233"/>
      <c r="C2" s="233"/>
      <c r="D2" s="233"/>
      <c r="E2" s="233"/>
      <c r="F2" s="233"/>
      <c r="G2" s="233"/>
      <c r="H2" s="233"/>
      <c r="I2" s="233"/>
      <c r="J2" s="233"/>
      <c r="K2" s="233"/>
      <c r="L2" s="233"/>
      <c r="M2" s="233"/>
      <c r="N2" s="234"/>
    </row>
    <row r="3" spans="1:14" ht="13.15" customHeight="1">
      <c r="A3" s="232"/>
      <c r="B3" s="233"/>
      <c r="C3" s="233"/>
      <c r="D3" s="233"/>
      <c r="E3" s="233"/>
      <c r="F3" s="233"/>
      <c r="G3" s="233"/>
      <c r="H3" s="233"/>
      <c r="I3" s="233"/>
      <c r="J3" s="233"/>
      <c r="K3" s="233"/>
      <c r="L3" s="233"/>
      <c r="M3" s="233"/>
      <c r="N3" s="234"/>
    </row>
    <row r="4" spans="1:14" s="196" customFormat="1" ht="28.15" customHeight="1">
      <c r="A4" s="265" t="s">
        <v>165</v>
      </c>
      <c r="B4" s="265"/>
      <c r="C4" s="266"/>
      <c r="D4" s="266"/>
      <c r="E4" s="266"/>
      <c r="F4" s="265" t="s">
        <v>166</v>
      </c>
      <c r="G4" s="265"/>
      <c r="H4" s="266"/>
      <c r="I4" s="266"/>
      <c r="J4" s="266"/>
      <c r="K4" s="265" t="s">
        <v>204</v>
      </c>
      <c r="L4" s="265"/>
      <c r="M4" s="266"/>
      <c r="N4" s="266"/>
    </row>
    <row r="5" spans="1:14" s="196" customFormat="1" ht="10.15" customHeight="1">
      <c r="A5" s="197"/>
      <c r="B5" s="197"/>
      <c r="C5" s="197"/>
      <c r="D5" s="197"/>
      <c r="E5" s="197"/>
      <c r="F5" s="198"/>
      <c r="G5" s="198"/>
      <c r="H5" s="198"/>
      <c r="I5" s="198"/>
      <c r="J5" s="198"/>
      <c r="K5" s="197"/>
      <c r="L5" s="197"/>
      <c r="M5" s="198"/>
      <c r="N5" s="198"/>
    </row>
    <row r="6" spans="1:14" ht="28.15" customHeight="1">
      <c r="C6" s="247" t="s">
        <v>215</v>
      </c>
      <c r="D6" s="247"/>
      <c r="E6" s="247"/>
      <c r="F6" s="247"/>
      <c r="G6" s="247"/>
      <c r="H6" s="247"/>
      <c r="I6" s="247"/>
      <c r="J6" s="247"/>
      <c r="K6" s="250">
        <v>0.5</v>
      </c>
      <c r="L6" s="250"/>
      <c r="M6" s="250"/>
    </row>
    <row r="7" spans="1:14" ht="28.15" customHeight="1" thickBot="1">
      <c r="C7" s="248" t="s">
        <v>205</v>
      </c>
      <c r="D7" s="248"/>
      <c r="E7" s="248"/>
      <c r="F7" s="248"/>
      <c r="G7" s="248"/>
      <c r="H7" s="248"/>
      <c r="I7" s="248"/>
      <c r="J7" s="248"/>
      <c r="K7" s="243">
        <f>IFERROR((J40),0)</f>
        <v>0</v>
      </c>
      <c r="L7" s="243"/>
      <c r="M7" s="243"/>
    </row>
    <row r="8" spans="1:14" ht="28.15" customHeight="1" thickTop="1" thickBot="1">
      <c r="C8" s="249" t="s">
        <v>100</v>
      </c>
      <c r="D8" s="249"/>
      <c r="E8" s="249"/>
      <c r="F8" s="249"/>
      <c r="G8" s="249"/>
      <c r="H8" s="249"/>
      <c r="I8" s="249"/>
      <c r="J8" s="249"/>
      <c r="K8" s="244">
        <f>IFERROR(MIN(K6*K7),0)</f>
        <v>0</v>
      </c>
      <c r="L8" s="245"/>
      <c r="M8" s="246"/>
      <c r="N8" s="199"/>
    </row>
    <row r="9" spans="1:14" ht="10.9" customHeight="1" thickTop="1">
      <c r="A9" s="200"/>
      <c r="B9" s="200"/>
      <c r="C9" s="200"/>
      <c r="D9" s="200"/>
      <c r="E9" s="200"/>
      <c r="F9" s="200"/>
      <c r="G9" s="200"/>
      <c r="H9" s="201"/>
      <c r="I9" s="201"/>
      <c r="J9" s="201"/>
      <c r="K9" s="201"/>
    </row>
    <row r="10" spans="1:14" ht="18" customHeight="1">
      <c r="A10" s="272"/>
      <c r="B10" s="272"/>
      <c r="C10" s="237" t="s">
        <v>113</v>
      </c>
      <c r="D10" s="238"/>
      <c r="E10" s="267"/>
      <c r="F10" s="267"/>
      <c r="G10" s="267"/>
      <c r="H10" s="267"/>
      <c r="I10" s="267"/>
      <c r="J10" s="267"/>
      <c r="K10" s="237" t="s">
        <v>115</v>
      </c>
      <c r="L10" s="238"/>
      <c r="M10" s="256">
        <f>SUM(C16:C39)</f>
        <v>0</v>
      </c>
    </row>
    <row r="11" spans="1:14" ht="18" customHeight="1">
      <c r="A11" s="202"/>
      <c r="B11" s="202"/>
      <c r="C11" s="239"/>
      <c r="D11" s="240"/>
      <c r="E11" s="267"/>
      <c r="F11" s="267"/>
      <c r="G11" s="267"/>
      <c r="H11" s="267"/>
      <c r="I11" s="267"/>
      <c r="J11" s="267"/>
      <c r="K11" s="239"/>
      <c r="L11" s="240"/>
      <c r="M11" s="257"/>
    </row>
    <row r="12" spans="1:14" ht="18" customHeight="1">
      <c r="A12" s="202"/>
      <c r="B12" s="202"/>
      <c r="C12" s="241"/>
      <c r="D12" s="242"/>
      <c r="E12" s="268"/>
      <c r="F12" s="269"/>
      <c r="G12" s="269"/>
      <c r="H12" s="269"/>
      <c r="I12" s="269"/>
      <c r="J12" s="270"/>
      <c r="K12" s="241"/>
      <c r="L12" s="242"/>
      <c r="M12" s="258"/>
    </row>
    <row r="13" spans="1:14" ht="12" customHeight="1"/>
    <row r="14" spans="1:14" s="178" customFormat="1" ht="19.149999999999999" customHeight="1">
      <c r="A14" s="271" t="s">
        <v>93</v>
      </c>
      <c r="B14" s="271"/>
      <c r="C14" s="271"/>
      <c r="D14" s="271"/>
      <c r="E14" s="251" t="s">
        <v>96</v>
      </c>
      <c r="F14" s="252"/>
      <c r="G14" s="255"/>
      <c r="H14" s="255"/>
      <c r="I14" s="255"/>
      <c r="J14" s="255"/>
      <c r="K14" s="251" t="s">
        <v>97</v>
      </c>
      <c r="L14" s="252"/>
      <c r="M14" s="253"/>
      <c r="N14" s="254"/>
    </row>
    <row r="15" spans="1:14" s="179" customFormat="1" ht="31.9" customHeight="1">
      <c r="A15" s="212" t="s">
        <v>87</v>
      </c>
      <c r="B15" s="212" t="s">
        <v>94</v>
      </c>
      <c r="C15" s="212" t="s">
        <v>114</v>
      </c>
      <c r="D15" s="212" t="s">
        <v>119</v>
      </c>
      <c r="E15" s="264" t="s">
        <v>209</v>
      </c>
      <c r="F15" s="264"/>
      <c r="G15" s="264"/>
      <c r="H15" s="264"/>
      <c r="I15" s="264"/>
      <c r="J15" s="264"/>
      <c r="K15" s="264"/>
      <c r="L15" s="264"/>
      <c r="M15" s="264"/>
      <c r="N15" s="213" t="s">
        <v>99</v>
      </c>
    </row>
    <row r="16" spans="1:14" ht="16.149999999999999" customHeight="1">
      <c r="A16" s="180">
        <v>1</v>
      </c>
      <c r="B16" s="76"/>
      <c r="C16" s="80"/>
      <c r="D16" s="77"/>
      <c r="E16" s="56"/>
      <c r="F16" s="58"/>
      <c r="G16" s="58"/>
      <c r="H16" s="58"/>
      <c r="I16" s="58"/>
      <c r="J16" s="58"/>
      <c r="K16" s="58"/>
      <c r="L16" s="58"/>
      <c r="M16" s="58"/>
      <c r="N16" s="203">
        <f t="shared" ref="N16:N39" si="0">D16-E16-F16-G16-H16-I16-J16-K16-L16-M16</f>
        <v>0</v>
      </c>
    </row>
    <row r="17" spans="1:14" ht="16.149999999999999" customHeight="1">
      <c r="A17" s="181">
        <v>2</v>
      </c>
      <c r="B17" s="78"/>
      <c r="C17" s="81"/>
      <c r="D17" s="77"/>
      <c r="E17" s="61"/>
      <c r="F17" s="63"/>
      <c r="G17" s="63"/>
      <c r="H17" s="63"/>
      <c r="I17" s="63"/>
      <c r="J17" s="63"/>
      <c r="K17" s="63"/>
      <c r="L17" s="63"/>
      <c r="M17" s="63"/>
      <c r="N17" s="204">
        <f t="shared" si="0"/>
        <v>0</v>
      </c>
    </row>
    <row r="18" spans="1:14" ht="16.149999999999999" customHeight="1">
      <c r="A18" s="180">
        <v>3</v>
      </c>
      <c r="B18" s="76"/>
      <c r="C18" s="80"/>
      <c r="D18" s="77"/>
      <c r="E18" s="56"/>
      <c r="F18" s="58"/>
      <c r="G18" s="58"/>
      <c r="H18" s="58"/>
      <c r="I18" s="58"/>
      <c r="J18" s="58"/>
      <c r="K18" s="58"/>
      <c r="L18" s="58"/>
      <c r="M18" s="58"/>
      <c r="N18" s="203">
        <f t="shared" si="0"/>
        <v>0</v>
      </c>
    </row>
    <row r="19" spans="1:14" ht="16.149999999999999" customHeight="1">
      <c r="A19" s="181">
        <v>4</v>
      </c>
      <c r="B19" s="78"/>
      <c r="C19" s="81"/>
      <c r="D19" s="77"/>
      <c r="E19" s="61"/>
      <c r="F19" s="63"/>
      <c r="G19" s="63"/>
      <c r="H19" s="63"/>
      <c r="I19" s="63"/>
      <c r="J19" s="63"/>
      <c r="K19" s="63"/>
      <c r="L19" s="63"/>
      <c r="M19" s="63"/>
      <c r="N19" s="204">
        <f t="shared" si="0"/>
        <v>0</v>
      </c>
    </row>
    <row r="20" spans="1:14" ht="16.149999999999999" customHeight="1">
      <c r="A20" s="180">
        <v>5</v>
      </c>
      <c r="B20" s="76"/>
      <c r="C20" s="80"/>
      <c r="D20" s="77"/>
      <c r="E20" s="56"/>
      <c r="F20" s="58"/>
      <c r="G20" s="58"/>
      <c r="H20" s="58"/>
      <c r="I20" s="58"/>
      <c r="J20" s="58"/>
      <c r="K20" s="58"/>
      <c r="L20" s="58"/>
      <c r="M20" s="58"/>
      <c r="N20" s="203">
        <f t="shared" si="0"/>
        <v>0</v>
      </c>
    </row>
    <row r="21" spans="1:14" ht="16.149999999999999" customHeight="1">
      <c r="A21" s="181">
        <v>6</v>
      </c>
      <c r="B21" s="78"/>
      <c r="C21" s="81"/>
      <c r="D21" s="77"/>
      <c r="E21" s="61"/>
      <c r="F21" s="63"/>
      <c r="G21" s="63"/>
      <c r="H21" s="63"/>
      <c r="I21" s="63"/>
      <c r="J21" s="63"/>
      <c r="K21" s="63"/>
      <c r="L21" s="63"/>
      <c r="M21" s="63"/>
      <c r="N21" s="204">
        <f t="shared" si="0"/>
        <v>0</v>
      </c>
    </row>
    <row r="22" spans="1:14" ht="16.149999999999999" customHeight="1">
      <c r="A22" s="180">
        <v>7</v>
      </c>
      <c r="B22" s="76"/>
      <c r="C22" s="80"/>
      <c r="D22" s="77"/>
      <c r="E22" s="56"/>
      <c r="F22" s="58"/>
      <c r="G22" s="58"/>
      <c r="H22" s="58"/>
      <c r="I22" s="58"/>
      <c r="J22" s="58"/>
      <c r="K22" s="58"/>
      <c r="L22" s="58"/>
      <c r="M22" s="58"/>
      <c r="N22" s="203">
        <f t="shared" si="0"/>
        <v>0</v>
      </c>
    </row>
    <row r="23" spans="1:14" ht="16.149999999999999" customHeight="1">
      <c r="A23" s="181">
        <v>8</v>
      </c>
      <c r="B23" s="78"/>
      <c r="C23" s="81"/>
      <c r="D23" s="77"/>
      <c r="E23" s="61"/>
      <c r="F23" s="63"/>
      <c r="G23" s="63"/>
      <c r="H23" s="63"/>
      <c r="I23" s="63"/>
      <c r="J23" s="63"/>
      <c r="K23" s="63"/>
      <c r="L23" s="63"/>
      <c r="M23" s="63"/>
      <c r="N23" s="204">
        <f t="shared" si="0"/>
        <v>0</v>
      </c>
    </row>
    <row r="24" spans="1:14" ht="16.149999999999999" customHeight="1">
      <c r="A24" s="180">
        <v>9</v>
      </c>
      <c r="B24" s="76"/>
      <c r="C24" s="80"/>
      <c r="D24" s="77"/>
      <c r="E24" s="56"/>
      <c r="F24" s="58"/>
      <c r="G24" s="58"/>
      <c r="H24" s="58"/>
      <c r="I24" s="58"/>
      <c r="J24" s="58"/>
      <c r="K24" s="58"/>
      <c r="L24" s="58"/>
      <c r="M24" s="58"/>
      <c r="N24" s="203">
        <f t="shared" si="0"/>
        <v>0</v>
      </c>
    </row>
    <row r="25" spans="1:14" ht="16.149999999999999" customHeight="1">
      <c r="A25" s="181">
        <v>10</v>
      </c>
      <c r="B25" s="78"/>
      <c r="C25" s="81"/>
      <c r="D25" s="77"/>
      <c r="E25" s="61"/>
      <c r="F25" s="63"/>
      <c r="G25" s="63"/>
      <c r="H25" s="63"/>
      <c r="I25" s="63"/>
      <c r="J25" s="63"/>
      <c r="K25" s="63"/>
      <c r="L25" s="63"/>
      <c r="M25" s="63"/>
      <c r="N25" s="204">
        <f t="shared" si="0"/>
        <v>0</v>
      </c>
    </row>
    <row r="26" spans="1:14" ht="16.149999999999999" customHeight="1">
      <c r="A26" s="180">
        <v>11</v>
      </c>
      <c r="B26" s="76"/>
      <c r="C26" s="80"/>
      <c r="D26" s="77"/>
      <c r="E26" s="56"/>
      <c r="F26" s="58"/>
      <c r="G26" s="58"/>
      <c r="H26" s="58"/>
      <c r="I26" s="58"/>
      <c r="J26" s="58"/>
      <c r="K26" s="58"/>
      <c r="L26" s="58"/>
      <c r="M26" s="58"/>
      <c r="N26" s="203">
        <f t="shared" si="0"/>
        <v>0</v>
      </c>
    </row>
    <row r="27" spans="1:14" ht="16.149999999999999" customHeight="1">
      <c r="A27" s="181">
        <v>12</v>
      </c>
      <c r="B27" s="78"/>
      <c r="C27" s="81"/>
      <c r="D27" s="77"/>
      <c r="E27" s="61"/>
      <c r="F27" s="63"/>
      <c r="G27" s="63"/>
      <c r="H27" s="63"/>
      <c r="I27" s="63"/>
      <c r="J27" s="63"/>
      <c r="K27" s="63"/>
      <c r="L27" s="63"/>
      <c r="M27" s="63"/>
      <c r="N27" s="204">
        <f t="shared" si="0"/>
        <v>0</v>
      </c>
    </row>
    <row r="28" spans="1:14" ht="16.149999999999999" customHeight="1">
      <c r="A28" s="180">
        <v>13</v>
      </c>
      <c r="B28" s="76"/>
      <c r="C28" s="80"/>
      <c r="D28" s="77"/>
      <c r="E28" s="56"/>
      <c r="F28" s="58"/>
      <c r="G28" s="58"/>
      <c r="H28" s="58"/>
      <c r="I28" s="58"/>
      <c r="J28" s="58"/>
      <c r="K28" s="58"/>
      <c r="L28" s="58"/>
      <c r="M28" s="58"/>
      <c r="N28" s="203">
        <f t="shared" si="0"/>
        <v>0</v>
      </c>
    </row>
    <row r="29" spans="1:14" ht="16.149999999999999" customHeight="1">
      <c r="A29" s="181">
        <v>14</v>
      </c>
      <c r="B29" s="78"/>
      <c r="C29" s="81"/>
      <c r="D29" s="77"/>
      <c r="E29" s="61"/>
      <c r="F29" s="63"/>
      <c r="G29" s="63"/>
      <c r="H29" s="63"/>
      <c r="I29" s="63"/>
      <c r="J29" s="63"/>
      <c r="K29" s="63"/>
      <c r="L29" s="63"/>
      <c r="M29" s="63"/>
      <c r="N29" s="204">
        <f t="shared" si="0"/>
        <v>0</v>
      </c>
    </row>
    <row r="30" spans="1:14" ht="16.149999999999999" customHeight="1">
      <c r="A30" s="180">
        <v>15</v>
      </c>
      <c r="B30" s="76"/>
      <c r="C30" s="80"/>
      <c r="D30" s="77"/>
      <c r="E30" s="56"/>
      <c r="F30" s="58"/>
      <c r="G30" s="58"/>
      <c r="H30" s="58"/>
      <c r="I30" s="58"/>
      <c r="J30" s="58"/>
      <c r="K30" s="58"/>
      <c r="L30" s="58"/>
      <c r="M30" s="58"/>
      <c r="N30" s="203">
        <f t="shared" si="0"/>
        <v>0</v>
      </c>
    </row>
    <row r="31" spans="1:14" ht="16.149999999999999" customHeight="1">
      <c r="A31" s="181">
        <v>16</v>
      </c>
      <c r="B31" s="78"/>
      <c r="C31" s="81"/>
      <c r="D31" s="77"/>
      <c r="E31" s="61"/>
      <c r="F31" s="63"/>
      <c r="G31" s="63"/>
      <c r="H31" s="63"/>
      <c r="I31" s="63"/>
      <c r="J31" s="63"/>
      <c r="K31" s="63"/>
      <c r="L31" s="63"/>
      <c r="M31" s="63"/>
      <c r="N31" s="204">
        <f t="shared" si="0"/>
        <v>0</v>
      </c>
    </row>
    <row r="32" spans="1:14" ht="16.149999999999999" customHeight="1">
      <c r="A32" s="180">
        <v>17</v>
      </c>
      <c r="B32" s="76"/>
      <c r="C32" s="80"/>
      <c r="D32" s="77"/>
      <c r="E32" s="56"/>
      <c r="F32" s="58"/>
      <c r="G32" s="58"/>
      <c r="H32" s="58"/>
      <c r="I32" s="58"/>
      <c r="J32" s="58"/>
      <c r="K32" s="58"/>
      <c r="L32" s="58"/>
      <c r="M32" s="58"/>
      <c r="N32" s="203">
        <f t="shared" si="0"/>
        <v>0</v>
      </c>
    </row>
    <row r="33" spans="1:14" ht="16.149999999999999" customHeight="1">
      <c r="A33" s="181">
        <v>18</v>
      </c>
      <c r="B33" s="78"/>
      <c r="C33" s="81"/>
      <c r="D33" s="77"/>
      <c r="E33" s="61"/>
      <c r="F33" s="63"/>
      <c r="G33" s="63"/>
      <c r="H33" s="63"/>
      <c r="I33" s="63"/>
      <c r="J33" s="63"/>
      <c r="K33" s="63"/>
      <c r="L33" s="63"/>
      <c r="M33" s="63"/>
      <c r="N33" s="204">
        <f t="shared" si="0"/>
        <v>0</v>
      </c>
    </row>
    <row r="34" spans="1:14" ht="16.149999999999999" customHeight="1">
      <c r="A34" s="180">
        <v>19</v>
      </c>
      <c r="B34" s="76"/>
      <c r="C34" s="80"/>
      <c r="D34" s="77"/>
      <c r="E34" s="56"/>
      <c r="F34" s="58"/>
      <c r="G34" s="58"/>
      <c r="H34" s="58"/>
      <c r="I34" s="58"/>
      <c r="J34" s="58"/>
      <c r="K34" s="58"/>
      <c r="L34" s="58"/>
      <c r="M34" s="58"/>
      <c r="N34" s="203">
        <f t="shared" si="0"/>
        <v>0</v>
      </c>
    </row>
    <row r="35" spans="1:14" ht="16.149999999999999" customHeight="1">
      <c r="A35" s="181">
        <v>20</v>
      </c>
      <c r="B35" s="78"/>
      <c r="C35" s="81"/>
      <c r="D35" s="77"/>
      <c r="E35" s="61"/>
      <c r="F35" s="63"/>
      <c r="G35" s="63"/>
      <c r="H35" s="63"/>
      <c r="I35" s="63"/>
      <c r="J35" s="63"/>
      <c r="K35" s="63"/>
      <c r="L35" s="63"/>
      <c r="M35" s="63"/>
      <c r="N35" s="204">
        <f t="shared" si="0"/>
        <v>0</v>
      </c>
    </row>
    <row r="36" spans="1:14" ht="16.149999999999999" customHeight="1">
      <c r="A36" s="180">
        <v>21</v>
      </c>
      <c r="B36" s="76"/>
      <c r="C36" s="80"/>
      <c r="D36" s="77"/>
      <c r="E36" s="56"/>
      <c r="F36" s="58"/>
      <c r="G36" s="58"/>
      <c r="H36" s="58"/>
      <c r="I36" s="58"/>
      <c r="J36" s="58"/>
      <c r="K36" s="58"/>
      <c r="L36" s="58"/>
      <c r="M36" s="58"/>
      <c r="N36" s="203">
        <f t="shared" si="0"/>
        <v>0</v>
      </c>
    </row>
    <row r="37" spans="1:14" ht="16.149999999999999" customHeight="1">
      <c r="A37" s="181">
        <v>22</v>
      </c>
      <c r="B37" s="78"/>
      <c r="C37" s="81"/>
      <c r="D37" s="77"/>
      <c r="E37" s="61"/>
      <c r="F37" s="63"/>
      <c r="G37" s="63"/>
      <c r="H37" s="63"/>
      <c r="I37" s="63"/>
      <c r="J37" s="63"/>
      <c r="K37" s="63"/>
      <c r="L37" s="63"/>
      <c r="M37" s="63"/>
      <c r="N37" s="204">
        <f t="shared" si="0"/>
        <v>0</v>
      </c>
    </row>
    <row r="38" spans="1:14" ht="16.149999999999999" customHeight="1">
      <c r="A38" s="180">
        <v>23</v>
      </c>
      <c r="B38" s="76"/>
      <c r="C38" s="80"/>
      <c r="D38" s="77"/>
      <c r="E38" s="56"/>
      <c r="F38" s="58"/>
      <c r="G38" s="58"/>
      <c r="H38" s="58"/>
      <c r="I38" s="58"/>
      <c r="J38" s="58"/>
      <c r="K38" s="58"/>
      <c r="L38" s="58"/>
      <c r="M38" s="58"/>
      <c r="N38" s="203">
        <f t="shared" si="0"/>
        <v>0</v>
      </c>
    </row>
    <row r="39" spans="1:14" ht="16.149999999999999" customHeight="1">
      <c r="A39" s="181">
        <v>24</v>
      </c>
      <c r="B39" s="78"/>
      <c r="C39" s="81"/>
      <c r="D39" s="77"/>
      <c r="E39" s="79"/>
      <c r="F39" s="66"/>
      <c r="G39" s="66"/>
      <c r="H39" s="66"/>
      <c r="I39" s="66"/>
      <c r="J39" s="66"/>
      <c r="K39" s="66"/>
      <c r="L39" s="66"/>
      <c r="M39" s="66"/>
      <c r="N39" s="204">
        <f t="shared" si="0"/>
        <v>0</v>
      </c>
    </row>
    <row r="40" spans="1:14" s="182" customFormat="1" ht="19.899999999999999" customHeight="1">
      <c r="A40" s="235" t="s">
        <v>117</v>
      </c>
      <c r="B40" s="235"/>
      <c r="C40" s="235"/>
      <c r="D40" s="235"/>
      <c r="E40" s="92">
        <v>24</v>
      </c>
      <c r="F40" s="235" t="s">
        <v>98</v>
      </c>
      <c r="G40" s="235"/>
      <c r="H40" s="235"/>
      <c r="I40" s="235"/>
      <c r="J40" s="236">
        <f>IFERROR((N40/E40),0)</f>
        <v>0</v>
      </c>
      <c r="K40" s="236"/>
      <c r="L40" s="235" t="s">
        <v>202</v>
      </c>
      <c r="M40" s="235"/>
      <c r="N40" s="205">
        <f>SUM(N16:N39)</f>
        <v>0</v>
      </c>
    </row>
    <row r="41" spans="1:14" ht="4.1500000000000004" customHeight="1">
      <c r="A41" s="214"/>
      <c r="B41" s="214"/>
      <c r="C41" s="214"/>
      <c r="D41" s="214"/>
      <c r="E41" s="214"/>
      <c r="F41" s="214"/>
      <c r="G41" s="214"/>
      <c r="H41" s="214"/>
      <c r="I41" s="214"/>
      <c r="J41" s="214"/>
      <c r="K41" s="214"/>
      <c r="L41" s="214"/>
      <c r="M41" s="214"/>
      <c r="N41" s="214"/>
    </row>
    <row r="44" spans="1:14" ht="20.25">
      <c r="A44" s="260" t="s">
        <v>123</v>
      </c>
      <c r="B44" s="260"/>
      <c r="C44" s="184"/>
      <c r="D44" s="87"/>
      <c r="E44" s="87"/>
      <c r="F44" s="87"/>
      <c r="G44" s="87"/>
      <c r="H44" s="87"/>
      <c r="I44" s="87"/>
      <c r="J44" s="87"/>
      <c r="K44" s="87"/>
      <c r="L44" s="87"/>
      <c r="M44" s="87"/>
      <c r="N44" s="87"/>
    </row>
    <row r="45" spans="1:14" s="85" customFormat="1" ht="2.4500000000000002" customHeight="1">
      <c r="A45" s="206"/>
      <c r="B45" s="206"/>
      <c r="C45" s="207"/>
      <c r="D45" s="206"/>
      <c r="E45" s="206"/>
      <c r="F45" s="206"/>
      <c r="G45" s="206"/>
      <c r="H45" s="206"/>
      <c r="I45" s="206"/>
      <c r="J45" s="206"/>
      <c r="K45" s="206"/>
      <c r="L45" s="206"/>
      <c r="M45" s="206"/>
      <c r="N45" s="206"/>
    </row>
    <row r="46" spans="1:14" ht="20.45" customHeight="1">
      <c r="A46" s="261" t="s">
        <v>129</v>
      </c>
      <c r="B46" s="261"/>
      <c r="C46" s="261"/>
      <c r="D46" s="261"/>
      <c r="E46" s="261"/>
      <c r="F46" s="261"/>
      <c r="G46" s="261"/>
      <c r="H46" s="261"/>
      <c r="I46" s="261"/>
      <c r="J46" s="261"/>
      <c r="K46" s="261"/>
      <c r="L46" s="261"/>
      <c r="M46" s="261"/>
      <c r="N46" s="261"/>
    </row>
    <row r="47" spans="1:14">
      <c r="A47" s="261"/>
      <c r="B47" s="261"/>
      <c r="C47" s="261"/>
      <c r="D47" s="261"/>
      <c r="E47" s="261"/>
      <c r="F47" s="261"/>
      <c r="G47" s="261"/>
      <c r="H47" s="261"/>
      <c r="I47" s="261"/>
      <c r="J47" s="261"/>
      <c r="K47" s="261"/>
      <c r="L47" s="261"/>
      <c r="M47" s="261"/>
      <c r="N47" s="261"/>
    </row>
    <row r="48" spans="1:14">
      <c r="A48" s="261"/>
      <c r="B48" s="261"/>
      <c r="C48" s="261"/>
      <c r="D48" s="261"/>
      <c r="E48" s="261"/>
      <c r="F48" s="261"/>
      <c r="G48" s="261"/>
      <c r="H48" s="261"/>
      <c r="I48" s="261"/>
      <c r="J48" s="261"/>
      <c r="K48" s="261"/>
      <c r="L48" s="261"/>
      <c r="M48" s="261"/>
      <c r="N48" s="261"/>
    </row>
    <row r="49" spans="1:14">
      <c r="A49" s="261"/>
      <c r="B49" s="261"/>
      <c r="C49" s="261"/>
      <c r="D49" s="261"/>
      <c r="E49" s="261"/>
      <c r="F49" s="261"/>
      <c r="G49" s="261"/>
      <c r="H49" s="261"/>
      <c r="I49" s="261"/>
      <c r="J49" s="261"/>
      <c r="K49" s="261"/>
      <c r="L49" s="261"/>
      <c r="M49" s="261"/>
      <c r="N49" s="261"/>
    </row>
    <row r="50" spans="1:14">
      <c r="A50" s="261"/>
      <c r="B50" s="261"/>
      <c r="C50" s="261"/>
      <c r="D50" s="261"/>
      <c r="E50" s="261"/>
      <c r="F50" s="261"/>
      <c r="G50" s="261"/>
      <c r="H50" s="261"/>
      <c r="I50" s="261"/>
      <c r="J50" s="261"/>
      <c r="K50" s="261"/>
      <c r="L50" s="261"/>
      <c r="M50" s="261"/>
      <c r="N50" s="261"/>
    </row>
    <row r="51" spans="1:14">
      <c r="A51" s="261"/>
      <c r="B51" s="261"/>
      <c r="C51" s="261"/>
      <c r="D51" s="261"/>
      <c r="E51" s="261"/>
      <c r="F51" s="261"/>
      <c r="G51" s="261"/>
      <c r="H51" s="261"/>
      <c r="I51" s="261"/>
      <c r="J51" s="261"/>
      <c r="K51" s="261"/>
      <c r="L51" s="261"/>
      <c r="M51" s="261"/>
      <c r="N51" s="261"/>
    </row>
    <row r="52" spans="1:14">
      <c r="A52" s="261"/>
      <c r="B52" s="261"/>
      <c r="C52" s="261"/>
      <c r="D52" s="261"/>
      <c r="E52" s="261"/>
      <c r="F52" s="261"/>
      <c r="G52" s="261"/>
      <c r="H52" s="261"/>
      <c r="I52" s="261"/>
      <c r="J52" s="261"/>
      <c r="K52" s="261"/>
      <c r="L52" s="261"/>
      <c r="M52" s="261"/>
      <c r="N52" s="261"/>
    </row>
    <row r="53" spans="1:14" ht="13.9" customHeight="1">
      <c r="A53" s="262" t="s">
        <v>216</v>
      </c>
      <c r="B53" s="262"/>
      <c r="C53" s="262"/>
      <c r="D53" s="262"/>
      <c r="E53" s="262"/>
      <c r="F53" s="262"/>
      <c r="G53" s="262"/>
      <c r="H53" s="262"/>
      <c r="I53" s="262"/>
      <c r="J53" s="262"/>
      <c r="K53" s="208"/>
      <c r="L53" s="208"/>
      <c r="M53" s="208"/>
      <c r="N53" s="208"/>
    </row>
    <row r="54" spans="1:14" s="84" customFormat="1" ht="14.45" customHeight="1">
      <c r="A54" s="262"/>
      <c r="B54" s="262"/>
      <c r="C54" s="262"/>
      <c r="D54" s="262"/>
      <c r="E54" s="262"/>
      <c r="F54" s="262"/>
      <c r="G54" s="262"/>
      <c r="H54" s="262"/>
      <c r="I54" s="262"/>
      <c r="J54" s="262"/>
      <c r="K54" s="88"/>
      <c r="L54" s="88"/>
      <c r="M54" s="88"/>
      <c r="N54" s="88"/>
    </row>
    <row r="55" spans="1:14" ht="13.9" customHeight="1">
      <c r="A55" s="186"/>
      <c r="B55" s="263"/>
      <c r="C55" s="263"/>
      <c r="D55" s="263"/>
      <c r="E55" s="186"/>
      <c r="F55" s="186"/>
      <c r="G55" s="186"/>
      <c r="H55" s="186"/>
      <c r="I55" s="186"/>
    </row>
    <row r="56" spans="1:14" ht="15">
      <c r="A56" s="263"/>
      <c r="B56" s="263"/>
      <c r="C56" s="263"/>
      <c r="D56" s="263"/>
      <c r="E56" s="263"/>
      <c r="F56" s="263"/>
      <c r="G56" s="187"/>
      <c r="H56" s="187"/>
      <c r="I56" s="187"/>
    </row>
    <row r="57" spans="1:14" ht="15">
      <c r="A57" s="259"/>
      <c r="B57" s="259"/>
      <c r="C57" s="259"/>
      <c r="D57" s="259"/>
      <c r="E57" s="259"/>
      <c r="F57" s="259"/>
      <c r="G57" s="259"/>
      <c r="H57" s="259"/>
      <c r="I57" s="259"/>
    </row>
  </sheetData>
  <sheetProtection formatCells="0" selectLockedCells="1"/>
  <mergeCells count="36">
    <mergeCell ref="E15:M15"/>
    <mergeCell ref="A56:F56"/>
    <mergeCell ref="A4:B4"/>
    <mergeCell ref="M4:N4"/>
    <mergeCell ref="K4:L4"/>
    <mergeCell ref="F4:G4"/>
    <mergeCell ref="H4:J4"/>
    <mergeCell ref="C4:E4"/>
    <mergeCell ref="K10:L12"/>
    <mergeCell ref="E10:J10"/>
    <mergeCell ref="E11:J11"/>
    <mergeCell ref="E12:J12"/>
    <mergeCell ref="A14:D14"/>
    <mergeCell ref="E14:F14"/>
    <mergeCell ref="A10:B10"/>
    <mergeCell ref="A57:I57"/>
    <mergeCell ref="A44:B44"/>
    <mergeCell ref="A46:N52"/>
    <mergeCell ref="A53:J54"/>
    <mergeCell ref="B55:D55"/>
    <mergeCell ref="A1:N3"/>
    <mergeCell ref="A40:D40"/>
    <mergeCell ref="F40:I40"/>
    <mergeCell ref="J40:K40"/>
    <mergeCell ref="C10:D12"/>
    <mergeCell ref="K7:M7"/>
    <mergeCell ref="K8:M8"/>
    <mergeCell ref="C6:J6"/>
    <mergeCell ref="C7:J7"/>
    <mergeCell ref="C8:J8"/>
    <mergeCell ref="K6:M6"/>
    <mergeCell ref="K14:L14"/>
    <mergeCell ref="M14:N14"/>
    <mergeCell ref="G14:J14"/>
    <mergeCell ref="M10:M12"/>
    <mergeCell ref="L40:M40"/>
  </mergeCells>
  <dataValidations count="1">
    <dataValidation type="list" allowBlank="1" showInputMessage="1" showErrorMessage="1" sqref="E40" xr:uid="{B4E003FC-13BB-47FB-B060-F0F2A3FCE11B}">
      <formula1>"12,24"</formula1>
    </dataValidation>
  </dataValidations>
  <printOptions horizontalCentered="1"/>
  <pageMargins left="0.25" right="0.25" top="0.2" bottom="0.2" header="0.3" footer="0"/>
  <pageSetup scale="62" fitToHeight="0" orientation="landscape" r:id="rId1"/>
  <headerFooter>
    <oddFooter>&amp;R&amp;10 11.11.2019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578F4-AAE4-4EE7-908C-AF05F346DAEF}">
  <sheetPr>
    <pageSetUpPr fitToPage="1"/>
  </sheetPr>
  <dimension ref="A1:S65"/>
  <sheetViews>
    <sheetView showGridLines="0" topLeftCell="A37" zoomScale="60" zoomScaleNormal="60" workbookViewId="0">
      <selection activeCell="I63" sqref="I63:Q64"/>
    </sheetView>
  </sheetViews>
  <sheetFormatPr defaultColWidth="14.85546875" defaultRowHeight="12.75"/>
  <cols>
    <col min="1" max="2" width="17.7109375" style="52" customWidth="1"/>
    <col min="3" max="3" width="17.7109375" style="183" customWidth="1"/>
    <col min="4" max="4" width="17.7109375" style="52" customWidth="1"/>
    <col min="5" max="9" width="18.7109375" style="52" customWidth="1"/>
    <col min="10" max="10" width="18.28515625" style="52" customWidth="1"/>
    <col min="11" max="11" width="22.140625" style="52" customWidth="1"/>
    <col min="12" max="16" width="18.7109375" style="52" customWidth="1"/>
    <col min="17" max="17" width="22.140625" style="52" customWidth="1"/>
    <col min="18" max="16384" width="14.85546875" style="52"/>
  </cols>
  <sheetData>
    <row r="1" spans="1:19" ht="13.9" customHeight="1">
      <c r="A1" s="320" t="s">
        <v>101</v>
      </c>
      <c r="B1" s="230"/>
      <c r="C1" s="230"/>
      <c r="D1" s="230"/>
      <c r="E1" s="230"/>
      <c r="F1" s="230"/>
      <c r="G1" s="230"/>
      <c r="H1" s="230"/>
      <c r="I1" s="230"/>
      <c r="J1" s="230"/>
      <c r="K1" s="230"/>
      <c r="L1" s="230"/>
      <c r="M1" s="230"/>
      <c r="N1" s="230"/>
      <c r="O1" s="230"/>
      <c r="P1" s="230"/>
      <c r="Q1" s="231"/>
    </row>
    <row r="2" spans="1:19" ht="13.9" customHeight="1">
      <c r="A2" s="232"/>
      <c r="B2" s="233"/>
      <c r="C2" s="233"/>
      <c r="D2" s="233"/>
      <c r="E2" s="233"/>
      <c r="F2" s="233"/>
      <c r="G2" s="233"/>
      <c r="H2" s="233"/>
      <c r="I2" s="233"/>
      <c r="J2" s="233"/>
      <c r="K2" s="233"/>
      <c r="L2" s="233"/>
      <c r="M2" s="233"/>
      <c r="N2" s="233"/>
      <c r="O2" s="233"/>
      <c r="P2" s="233"/>
      <c r="Q2" s="234"/>
    </row>
    <row r="3" spans="1:19" ht="13.9" customHeight="1" thickBot="1">
      <c r="A3" s="321"/>
      <c r="B3" s="322"/>
      <c r="C3" s="322"/>
      <c r="D3" s="322"/>
      <c r="E3" s="322"/>
      <c r="F3" s="322"/>
      <c r="G3" s="322"/>
      <c r="H3" s="322"/>
      <c r="I3" s="322"/>
      <c r="J3" s="322"/>
      <c r="K3" s="322"/>
      <c r="L3" s="322"/>
      <c r="M3" s="322"/>
      <c r="N3" s="322"/>
      <c r="O3" s="322"/>
      <c r="P3" s="322"/>
      <c r="Q3" s="323"/>
    </row>
    <row r="4" spans="1:19" ht="29.45" customHeight="1">
      <c r="A4" s="373" t="s">
        <v>165</v>
      </c>
      <c r="B4" s="373"/>
      <c r="C4" s="373"/>
      <c r="D4" s="337"/>
      <c r="E4" s="337"/>
      <c r="F4" s="337"/>
      <c r="G4" s="373" t="s">
        <v>166</v>
      </c>
      <c r="H4" s="373"/>
      <c r="I4" s="373"/>
      <c r="J4" s="337"/>
      <c r="K4" s="337"/>
      <c r="L4" s="337"/>
      <c r="M4" s="373" t="s">
        <v>204</v>
      </c>
      <c r="N4" s="373"/>
      <c r="O4" s="337"/>
      <c r="P4" s="337"/>
      <c r="Q4" s="337"/>
    </row>
    <row r="5" spans="1:19" s="374" customFormat="1" ht="9" customHeight="1"/>
    <row r="6" spans="1:19" ht="30" customHeight="1">
      <c r="A6" s="327" t="s">
        <v>210</v>
      </c>
      <c r="B6" s="327"/>
      <c r="C6" s="327"/>
      <c r="D6" s="327"/>
      <c r="E6" s="327"/>
      <c r="F6" s="327"/>
      <c r="G6" s="327"/>
      <c r="H6" s="327"/>
      <c r="I6" s="327"/>
      <c r="J6" s="327"/>
      <c r="K6" s="327"/>
      <c r="L6" s="327"/>
      <c r="M6" s="327"/>
      <c r="N6" s="327"/>
      <c r="O6" s="327"/>
      <c r="P6" s="327"/>
      <c r="Q6" s="327"/>
      <c r="R6" s="31"/>
      <c r="S6" s="31"/>
    </row>
    <row r="7" spans="1:19" s="161" customFormat="1" ht="28.15" customHeight="1">
      <c r="B7" s="162"/>
      <c r="C7" s="163"/>
      <c r="D7" s="162"/>
      <c r="E7" s="162"/>
      <c r="F7" s="329" t="s">
        <v>109</v>
      </c>
      <c r="G7" s="330"/>
      <c r="H7" s="330"/>
      <c r="I7" s="331"/>
      <c r="J7" s="328"/>
      <c r="K7" s="328"/>
      <c r="L7" s="328"/>
      <c r="R7" s="32"/>
      <c r="S7" s="32"/>
    </row>
    <row r="8" spans="1:19" s="161" customFormat="1" ht="28.15" customHeight="1" thickBot="1">
      <c r="B8" s="162"/>
      <c r="C8" s="163"/>
      <c r="D8" s="162"/>
      <c r="E8" s="162"/>
      <c r="F8" s="332" t="s">
        <v>200</v>
      </c>
      <c r="G8" s="333"/>
      <c r="H8" s="333"/>
      <c r="I8" s="334"/>
      <c r="J8" s="335"/>
      <c r="K8" s="335"/>
      <c r="L8" s="336"/>
      <c r="M8" s="164" t="str">
        <f>IF(J8=0,"",IF(J8&gt;=0.5,"",IF(J8&lt;0.5," Ownership percentage must be ≥ 50%")))</f>
        <v/>
      </c>
      <c r="N8" s="165"/>
      <c r="O8" s="165"/>
      <c r="P8" s="165"/>
      <c r="Q8" s="165"/>
      <c r="R8" s="32"/>
      <c r="S8" s="32"/>
    </row>
    <row r="9" spans="1:19" s="166" customFormat="1" ht="30.6" customHeight="1">
      <c r="A9" s="324" t="s">
        <v>190</v>
      </c>
      <c r="B9" s="325"/>
      <c r="C9" s="325"/>
      <c r="D9" s="325"/>
      <c r="E9" s="326"/>
      <c r="F9" s="162"/>
      <c r="G9" s="324" t="s">
        <v>130</v>
      </c>
      <c r="H9" s="325"/>
      <c r="I9" s="325"/>
      <c r="J9" s="325"/>
      <c r="K9" s="326"/>
      <c r="L9" s="162"/>
      <c r="M9" s="324" t="s">
        <v>191</v>
      </c>
      <c r="N9" s="325"/>
      <c r="O9" s="325"/>
      <c r="P9" s="325"/>
      <c r="Q9" s="326"/>
      <c r="R9" s="102"/>
      <c r="S9" s="102"/>
    </row>
    <row r="10" spans="1:19" s="166" customFormat="1" ht="35.450000000000003" customHeight="1">
      <c r="A10" s="371"/>
      <c r="B10" s="296"/>
      <c r="C10" s="296"/>
      <c r="D10" s="296"/>
      <c r="E10" s="297"/>
      <c r="F10" s="162"/>
      <c r="G10" s="371"/>
      <c r="H10" s="296"/>
      <c r="I10" s="296"/>
      <c r="J10" s="296"/>
      <c r="K10" s="297"/>
      <c r="L10" s="162"/>
      <c r="M10" s="295" t="s">
        <v>213</v>
      </c>
      <c r="N10" s="296"/>
      <c r="O10" s="296"/>
      <c r="P10" s="296"/>
      <c r="Q10" s="297"/>
      <c r="R10" s="102"/>
      <c r="S10" s="102"/>
    </row>
    <row r="11" spans="1:19" s="166" customFormat="1" ht="22.9" customHeight="1">
      <c r="A11" s="390" t="s">
        <v>110</v>
      </c>
      <c r="B11" s="391"/>
      <c r="C11" s="391"/>
      <c r="D11" s="391"/>
      <c r="E11" s="159"/>
      <c r="F11" s="162"/>
      <c r="G11" s="390" t="s">
        <v>110</v>
      </c>
      <c r="H11" s="391"/>
      <c r="I11" s="391"/>
      <c r="J11" s="391"/>
      <c r="K11" s="160"/>
      <c r="L11" s="162"/>
      <c r="M11" s="388" t="s">
        <v>110</v>
      </c>
      <c r="N11" s="389"/>
      <c r="O11" s="389"/>
      <c r="P11" s="389"/>
      <c r="Q11" s="159"/>
      <c r="R11" s="102"/>
      <c r="S11" s="102"/>
    </row>
    <row r="12" spans="1:19" s="166" customFormat="1" ht="22.9" customHeight="1">
      <c r="A12" s="392" t="s">
        <v>105</v>
      </c>
      <c r="B12" s="393"/>
      <c r="C12" s="393"/>
      <c r="D12" s="393"/>
      <c r="E12" s="91">
        <f>IFERROR(D13/D14*J8,0)</f>
        <v>0</v>
      </c>
      <c r="F12" s="162"/>
      <c r="G12" s="388" t="s">
        <v>106</v>
      </c>
      <c r="H12" s="389"/>
      <c r="I12" s="389"/>
      <c r="J12" s="389"/>
      <c r="K12" s="34">
        <f>IFERROR((((J14*(1-J13)/D54))*J8),0)</f>
        <v>0</v>
      </c>
      <c r="L12" s="162"/>
      <c r="M12" s="390" t="s">
        <v>194</v>
      </c>
      <c r="N12" s="391"/>
      <c r="O12" s="391"/>
      <c r="P12" s="391"/>
      <c r="Q12" s="34">
        <f>IFERROR(((P14*(P13/D54))*J8),0)</f>
        <v>0</v>
      </c>
      <c r="R12" s="102"/>
      <c r="S12" s="102"/>
    </row>
    <row r="13" spans="1:19" s="166" customFormat="1" ht="22.9" customHeight="1">
      <c r="A13" s="378" t="s">
        <v>108</v>
      </c>
      <c r="B13" s="379"/>
      <c r="C13" s="379"/>
      <c r="D13" s="73"/>
      <c r="E13" s="377"/>
      <c r="F13" s="162"/>
      <c r="G13" s="395" t="s">
        <v>103</v>
      </c>
      <c r="H13" s="396"/>
      <c r="I13" s="396"/>
      <c r="J13" s="75"/>
      <c r="K13" s="380"/>
      <c r="L13" s="162"/>
      <c r="M13" s="375" t="s">
        <v>206</v>
      </c>
      <c r="N13" s="376"/>
      <c r="O13" s="376"/>
      <c r="P13" s="167">
        <v>0.5</v>
      </c>
      <c r="Q13" s="377"/>
      <c r="R13" s="102"/>
      <c r="S13" s="102"/>
    </row>
    <row r="14" spans="1:19" s="166" customFormat="1" ht="22.9" customHeight="1">
      <c r="A14" s="378" t="s">
        <v>107</v>
      </c>
      <c r="B14" s="379"/>
      <c r="C14" s="379"/>
      <c r="D14" s="74"/>
      <c r="E14" s="377"/>
      <c r="F14" s="162"/>
      <c r="G14" s="375" t="s">
        <v>104</v>
      </c>
      <c r="H14" s="376"/>
      <c r="I14" s="376"/>
      <c r="J14" s="168">
        <f>Q54</f>
        <v>0</v>
      </c>
      <c r="K14" s="381"/>
      <c r="L14" s="162"/>
      <c r="M14" s="375" t="s">
        <v>104</v>
      </c>
      <c r="N14" s="376"/>
      <c r="O14" s="376"/>
      <c r="P14" s="169">
        <f>Q54</f>
        <v>0</v>
      </c>
      <c r="Q14" s="377"/>
      <c r="R14" s="102"/>
      <c r="S14" s="102"/>
    </row>
    <row r="15" spans="1:19" s="161" customFormat="1" ht="39.6" customHeight="1" thickBot="1">
      <c r="A15" s="385" t="s">
        <v>116</v>
      </c>
      <c r="B15" s="386"/>
      <c r="C15" s="386"/>
      <c r="D15" s="387"/>
      <c r="E15" s="98">
        <f>IFERROR(MIN(E12,E11),0)</f>
        <v>0</v>
      </c>
      <c r="G15" s="394" t="s">
        <v>128</v>
      </c>
      <c r="H15" s="299"/>
      <c r="I15" s="299"/>
      <c r="J15" s="300"/>
      <c r="K15" s="33">
        <f>IFERROR(MIN(K12,K11),0)</f>
        <v>0</v>
      </c>
      <c r="M15" s="298" t="s">
        <v>195</v>
      </c>
      <c r="N15" s="299"/>
      <c r="O15" s="299"/>
      <c r="P15" s="300"/>
      <c r="Q15" s="33">
        <f>IFERROR(MIN(Q12,Q11),0)</f>
        <v>0</v>
      </c>
      <c r="R15" s="104"/>
      <c r="S15" s="32"/>
    </row>
    <row r="16" spans="1:19" s="161" customFormat="1" ht="30" customHeight="1" thickBot="1">
      <c r="A16" s="382"/>
      <c r="B16" s="383"/>
      <c r="C16" s="383"/>
      <c r="D16" s="383"/>
      <c r="E16" s="384"/>
      <c r="G16" s="96"/>
      <c r="H16" s="96"/>
      <c r="I16" s="96"/>
      <c r="J16" s="96"/>
      <c r="K16" s="96"/>
      <c r="L16" s="170"/>
      <c r="M16" s="97"/>
      <c r="N16" s="97"/>
      <c r="O16" s="97"/>
      <c r="P16" s="97"/>
      <c r="Q16" s="97"/>
      <c r="R16" s="32"/>
      <c r="S16" s="32"/>
    </row>
    <row r="17" spans="1:19" s="161" customFormat="1" ht="22.9" customHeight="1">
      <c r="A17" s="397" t="s">
        <v>212</v>
      </c>
      <c r="B17" s="398"/>
      <c r="C17" s="398"/>
      <c r="D17" s="398"/>
      <c r="E17" s="399"/>
      <c r="G17" s="364" t="s">
        <v>113</v>
      </c>
      <c r="H17" s="293"/>
      <c r="I17" s="306"/>
      <c r="J17" s="306"/>
      <c r="K17" s="306"/>
      <c r="L17" s="306"/>
      <c r="M17" s="306"/>
      <c r="N17" s="306"/>
      <c r="O17" s="301" t="s">
        <v>115</v>
      </c>
      <c r="P17" s="301"/>
      <c r="Q17" s="294">
        <f>SUM(C29:C52)</f>
        <v>0</v>
      </c>
      <c r="R17" s="32"/>
      <c r="S17" s="32"/>
    </row>
    <row r="18" spans="1:19" s="172" customFormat="1" ht="22.9" customHeight="1">
      <c r="A18" s="352" t="s">
        <v>131</v>
      </c>
      <c r="B18" s="353"/>
      <c r="C18" s="353"/>
      <c r="D18" s="354"/>
      <c r="E18" s="171">
        <f>IFERROR((D19/D20)*J8,0)</f>
        <v>0</v>
      </c>
      <c r="F18" s="161"/>
      <c r="G18" s="365"/>
      <c r="H18" s="366"/>
      <c r="I18" s="372"/>
      <c r="J18" s="372"/>
      <c r="K18" s="372"/>
      <c r="L18" s="372"/>
      <c r="M18" s="372"/>
      <c r="N18" s="372"/>
      <c r="O18" s="302"/>
      <c r="P18" s="302"/>
      <c r="Q18" s="304"/>
      <c r="R18" s="103"/>
      <c r="S18" s="103"/>
    </row>
    <row r="19" spans="1:19" s="161" customFormat="1" ht="22.9" customHeight="1">
      <c r="A19" s="341" t="s">
        <v>159</v>
      </c>
      <c r="B19" s="342"/>
      <c r="C19" s="343"/>
      <c r="D19" s="93"/>
      <c r="E19" s="358"/>
      <c r="F19" s="173"/>
      <c r="G19" s="365"/>
      <c r="H19" s="366"/>
      <c r="I19" s="372"/>
      <c r="J19" s="372"/>
      <c r="K19" s="372"/>
      <c r="L19" s="372"/>
      <c r="M19" s="372"/>
      <c r="N19" s="372"/>
      <c r="O19" s="302"/>
      <c r="P19" s="302"/>
      <c r="Q19" s="304"/>
      <c r="R19" s="32"/>
      <c r="S19" s="32"/>
    </row>
    <row r="20" spans="1:19" s="161" customFormat="1" ht="22.9" customHeight="1" thickBot="1">
      <c r="A20" s="341" t="s">
        <v>160</v>
      </c>
      <c r="B20" s="342"/>
      <c r="C20" s="343"/>
      <c r="D20" s="94"/>
      <c r="E20" s="359"/>
      <c r="F20" s="162"/>
      <c r="G20" s="367"/>
      <c r="H20" s="368"/>
      <c r="I20" s="363"/>
      <c r="J20" s="363"/>
      <c r="K20" s="363"/>
      <c r="L20" s="363"/>
      <c r="M20" s="363"/>
      <c r="N20" s="363"/>
      <c r="O20" s="303"/>
      <c r="P20" s="303"/>
      <c r="Q20" s="305"/>
      <c r="R20" s="32"/>
      <c r="S20" s="32"/>
    </row>
    <row r="21" spans="1:19" s="161" customFormat="1" ht="22.9" customHeight="1" thickBot="1">
      <c r="A21" s="352" t="s">
        <v>132</v>
      </c>
      <c r="B21" s="353"/>
      <c r="C21" s="353"/>
      <c r="D21" s="354"/>
      <c r="E21" s="171">
        <f>IFERROR(((D22/D23)*J8),0)</f>
        <v>0</v>
      </c>
      <c r="F21" s="162"/>
      <c r="G21" s="157"/>
      <c r="H21" s="157"/>
      <c r="I21" s="157"/>
      <c r="J21" s="157"/>
      <c r="K21" s="157"/>
      <c r="L21" s="157"/>
      <c r="M21" s="157"/>
      <c r="N21" s="157"/>
      <c r="O21" s="158"/>
      <c r="P21" s="158"/>
      <c r="Q21" s="157"/>
      <c r="R21" s="32"/>
      <c r="S21" s="32"/>
    </row>
    <row r="22" spans="1:19" s="161" customFormat="1" ht="22.9" customHeight="1" thickBot="1">
      <c r="A22" s="341" t="s">
        <v>104</v>
      </c>
      <c r="B22" s="342"/>
      <c r="C22" s="343"/>
      <c r="D22" s="174">
        <f>Q54</f>
        <v>0</v>
      </c>
      <c r="E22" s="347"/>
      <c r="F22" s="162"/>
      <c r="G22" s="155"/>
      <c r="H22" s="155"/>
      <c r="I22" s="156"/>
      <c r="J22" s="156"/>
      <c r="K22" s="156"/>
      <c r="L22" s="156"/>
      <c r="M22" s="156"/>
      <c r="N22" s="277" t="s">
        <v>203</v>
      </c>
      <c r="O22" s="278"/>
      <c r="P22" s="278"/>
      <c r="Q22" s="279"/>
      <c r="R22" s="32"/>
      <c r="S22" s="32"/>
    </row>
    <row r="23" spans="1:19" s="161" customFormat="1" ht="22.9" customHeight="1">
      <c r="A23" s="341" t="s">
        <v>161</v>
      </c>
      <c r="B23" s="342"/>
      <c r="C23" s="343"/>
      <c r="D23" s="95">
        <f>D54</f>
        <v>0</v>
      </c>
      <c r="E23" s="348"/>
      <c r="F23" s="162"/>
      <c r="G23" s="286" t="s">
        <v>198</v>
      </c>
      <c r="H23" s="287"/>
      <c r="I23" s="292" t="s">
        <v>196</v>
      </c>
      <c r="J23" s="293"/>
      <c r="K23" s="293" t="s">
        <v>197</v>
      </c>
      <c r="L23" s="294"/>
      <c r="M23" s="273"/>
      <c r="N23" s="280"/>
      <c r="O23" s="281"/>
      <c r="P23" s="281"/>
      <c r="Q23" s="282"/>
      <c r="R23" s="32"/>
      <c r="S23" s="32"/>
    </row>
    <row r="24" spans="1:19" s="161" customFormat="1" ht="22.9" customHeight="1">
      <c r="A24" s="355" t="s">
        <v>207</v>
      </c>
      <c r="B24" s="356"/>
      <c r="C24" s="356"/>
      <c r="D24" s="357"/>
      <c r="E24" s="175">
        <f>IFERROR(E21/E18,0)</f>
        <v>0</v>
      </c>
      <c r="F24" s="162"/>
      <c r="G24" s="288"/>
      <c r="H24" s="289"/>
      <c r="I24" s="189" t="s">
        <v>201</v>
      </c>
      <c r="J24" s="188"/>
      <c r="K24" s="189" t="s">
        <v>201</v>
      </c>
      <c r="L24" s="211"/>
      <c r="M24" s="273"/>
      <c r="N24" s="280"/>
      <c r="O24" s="281"/>
      <c r="P24" s="281"/>
      <c r="Q24" s="282"/>
      <c r="R24" s="32"/>
      <c r="S24" s="32"/>
    </row>
    <row r="25" spans="1:19" s="161" customFormat="1" ht="50.45" customHeight="1" thickBot="1">
      <c r="A25" s="344" t="str">
        <f>IF(E24=0,"",IF(E24 &gt;=90%,"ELIGIBLE: Income Validated","INELIGIBLE: Income NOT validated.
See OPTION 1B tab."))</f>
        <v/>
      </c>
      <c r="B25" s="345"/>
      <c r="C25" s="345"/>
      <c r="D25" s="345"/>
      <c r="E25" s="346"/>
      <c r="F25" s="162"/>
      <c r="G25" s="290"/>
      <c r="H25" s="291"/>
      <c r="I25" s="360"/>
      <c r="J25" s="361"/>
      <c r="K25" s="360"/>
      <c r="L25" s="362"/>
      <c r="M25" s="273"/>
      <c r="N25" s="283"/>
      <c r="O25" s="284"/>
      <c r="P25" s="284"/>
      <c r="Q25" s="285"/>
      <c r="R25" s="32"/>
      <c r="S25" s="32"/>
    </row>
    <row r="26" spans="1:19" s="161" customFormat="1" ht="16.149999999999999" customHeight="1">
      <c r="A26" s="53"/>
      <c r="B26" s="53"/>
      <c r="C26" s="53"/>
      <c r="D26" s="53"/>
      <c r="E26" s="53"/>
      <c r="F26" s="53"/>
      <c r="G26" s="176"/>
      <c r="H26" s="176"/>
      <c r="I26" s="176"/>
      <c r="J26" s="177"/>
      <c r="K26" s="177"/>
      <c r="L26" s="177"/>
      <c r="M26" s="54"/>
      <c r="N26" s="54"/>
      <c r="O26" s="54"/>
      <c r="P26" s="54"/>
      <c r="Q26" s="54"/>
      <c r="R26" s="32"/>
      <c r="S26" s="32"/>
    </row>
    <row r="27" spans="1:19" ht="2.25" customHeight="1">
      <c r="A27" s="214"/>
      <c r="B27" s="214"/>
      <c r="C27" s="218"/>
      <c r="D27" s="214"/>
      <c r="E27" s="214"/>
      <c r="F27" s="214"/>
      <c r="G27" s="214"/>
      <c r="H27" s="214"/>
      <c r="I27" s="214"/>
      <c r="J27" s="214"/>
      <c r="K27" s="214"/>
      <c r="L27" s="214"/>
      <c r="M27" s="214"/>
      <c r="N27" s="214"/>
      <c r="O27" s="214"/>
      <c r="P27" s="214"/>
      <c r="Q27" s="214"/>
      <c r="R27" s="31"/>
      <c r="S27" s="31"/>
    </row>
    <row r="28" spans="1:19" s="178" customFormat="1" ht="19.149999999999999" customHeight="1">
      <c r="A28" s="338" t="s">
        <v>93</v>
      </c>
      <c r="B28" s="339"/>
      <c r="C28" s="339"/>
      <c r="D28" s="340"/>
      <c r="E28" s="338" t="s">
        <v>96</v>
      </c>
      <c r="F28" s="340"/>
      <c r="G28" s="349"/>
      <c r="H28" s="350"/>
      <c r="I28" s="350"/>
      <c r="J28" s="350"/>
      <c r="K28" s="350"/>
      <c r="L28" s="351"/>
      <c r="M28" s="251" t="s">
        <v>97</v>
      </c>
      <c r="N28" s="252"/>
      <c r="O28" s="274"/>
      <c r="P28" s="275"/>
      <c r="Q28" s="276"/>
      <c r="R28" s="99"/>
      <c r="S28" s="99"/>
    </row>
    <row r="29" spans="1:19" s="179" customFormat="1" ht="36" customHeight="1">
      <c r="A29" s="215" t="s">
        <v>87</v>
      </c>
      <c r="B29" s="215" t="s">
        <v>94</v>
      </c>
      <c r="C29" s="215" t="s">
        <v>114</v>
      </c>
      <c r="D29" s="216" t="s">
        <v>119</v>
      </c>
      <c r="E29" s="317" t="s">
        <v>211</v>
      </c>
      <c r="F29" s="318"/>
      <c r="G29" s="318"/>
      <c r="H29" s="318"/>
      <c r="I29" s="318"/>
      <c r="J29" s="318"/>
      <c r="K29" s="318"/>
      <c r="L29" s="318"/>
      <c r="M29" s="318"/>
      <c r="N29" s="318"/>
      <c r="O29" s="318"/>
      <c r="P29" s="319"/>
      <c r="Q29" s="217" t="s">
        <v>192</v>
      </c>
      <c r="R29" s="100"/>
      <c r="S29" s="100"/>
    </row>
    <row r="30" spans="1:19" ht="19.899999999999999" customHeight="1">
      <c r="A30" s="180">
        <v>1</v>
      </c>
      <c r="B30" s="68"/>
      <c r="C30" s="69"/>
      <c r="D30" s="55"/>
      <c r="E30" s="56"/>
      <c r="F30" s="57"/>
      <c r="G30" s="58"/>
      <c r="H30" s="58"/>
      <c r="I30" s="58"/>
      <c r="J30" s="58"/>
      <c r="K30" s="58"/>
      <c r="L30" s="58"/>
      <c r="M30" s="58"/>
      <c r="N30" s="58"/>
      <c r="O30" s="58"/>
      <c r="P30" s="59"/>
      <c r="Q30" s="70">
        <f t="shared" ref="Q30:Q44" si="0">D30-E30-F30-G30-H30-I30-J30-K30-L30-M30-N30-O30-P30</f>
        <v>0</v>
      </c>
      <c r="R30" s="31"/>
      <c r="S30" s="31"/>
    </row>
    <row r="31" spans="1:19" ht="19.899999999999999" customHeight="1">
      <c r="A31" s="181">
        <v>2</v>
      </c>
      <c r="B31" s="71"/>
      <c r="C31" s="72"/>
      <c r="D31" s="60"/>
      <c r="E31" s="61"/>
      <c r="F31" s="62"/>
      <c r="G31" s="63"/>
      <c r="H31" s="63"/>
      <c r="I31" s="63"/>
      <c r="J31" s="63"/>
      <c r="K31" s="63"/>
      <c r="L31" s="63"/>
      <c r="M31" s="63"/>
      <c r="N31" s="63"/>
      <c r="O31" s="63"/>
      <c r="P31" s="64"/>
      <c r="Q31" s="70">
        <f t="shared" si="0"/>
        <v>0</v>
      </c>
      <c r="R31" s="31"/>
      <c r="S31" s="31"/>
    </row>
    <row r="32" spans="1:19" ht="19.899999999999999" customHeight="1">
      <c r="A32" s="180">
        <v>3</v>
      </c>
      <c r="B32" s="68"/>
      <c r="C32" s="69"/>
      <c r="D32" s="55"/>
      <c r="E32" s="56"/>
      <c r="F32" s="57"/>
      <c r="G32" s="58"/>
      <c r="H32" s="58"/>
      <c r="I32" s="58"/>
      <c r="J32" s="58"/>
      <c r="K32" s="58"/>
      <c r="L32" s="58"/>
      <c r="M32" s="58"/>
      <c r="N32" s="58"/>
      <c r="O32" s="58"/>
      <c r="P32" s="59"/>
      <c r="Q32" s="70">
        <f t="shared" si="0"/>
        <v>0</v>
      </c>
      <c r="R32" s="31"/>
      <c r="S32" s="31"/>
    </row>
    <row r="33" spans="1:19" ht="19.899999999999999" customHeight="1">
      <c r="A33" s="181">
        <v>4</v>
      </c>
      <c r="B33" s="71"/>
      <c r="C33" s="72"/>
      <c r="D33" s="60"/>
      <c r="E33" s="61"/>
      <c r="F33" s="62"/>
      <c r="G33" s="63"/>
      <c r="H33" s="63"/>
      <c r="I33" s="63"/>
      <c r="J33" s="63"/>
      <c r="K33" s="63"/>
      <c r="L33" s="63"/>
      <c r="M33" s="63"/>
      <c r="N33" s="63"/>
      <c r="O33" s="63"/>
      <c r="P33" s="64"/>
      <c r="Q33" s="70">
        <f t="shared" si="0"/>
        <v>0</v>
      </c>
      <c r="R33" s="31"/>
      <c r="S33" s="31"/>
    </row>
    <row r="34" spans="1:19" ht="19.899999999999999" customHeight="1">
      <c r="A34" s="180">
        <v>5</v>
      </c>
      <c r="B34" s="68"/>
      <c r="C34" s="69"/>
      <c r="D34" s="55"/>
      <c r="E34" s="56"/>
      <c r="F34" s="57"/>
      <c r="G34" s="58"/>
      <c r="H34" s="58"/>
      <c r="I34" s="58"/>
      <c r="J34" s="58"/>
      <c r="K34" s="58"/>
      <c r="L34" s="58"/>
      <c r="M34" s="58"/>
      <c r="N34" s="58"/>
      <c r="O34" s="58"/>
      <c r="P34" s="59"/>
      <c r="Q34" s="70">
        <f t="shared" si="0"/>
        <v>0</v>
      </c>
      <c r="R34" s="31"/>
      <c r="S34" s="31"/>
    </row>
    <row r="35" spans="1:19" ht="19.899999999999999" customHeight="1">
      <c r="A35" s="181">
        <v>6</v>
      </c>
      <c r="B35" s="71"/>
      <c r="C35" s="72"/>
      <c r="D35" s="60"/>
      <c r="E35" s="61"/>
      <c r="F35" s="62"/>
      <c r="G35" s="63"/>
      <c r="H35" s="63"/>
      <c r="I35" s="63"/>
      <c r="J35" s="63"/>
      <c r="K35" s="63"/>
      <c r="L35" s="63"/>
      <c r="M35" s="63"/>
      <c r="N35" s="63"/>
      <c r="O35" s="63"/>
      <c r="P35" s="64"/>
      <c r="Q35" s="70">
        <f t="shared" si="0"/>
        <v>0</v>
      </c>
      <c r="R35" s="31"/>
      <c r="S35" s="31"/>
    </row>
    <row r="36" spans="1:19" ht="19.899999999999999" customHeight="1">
      <c r="A36" s="180">
        <v>7</v>
      </c>
      <c r="B36" s="68"/>
      <c r="C36" s="69"/>
      <c r="D36" s="55"/>
      <c r="E36" s="56"/>
      <c r="F36" s="57"/>
      <c r="G36" s="58"/>
      <c r="H36" s="58"/>
      <c r="I36" s="58"/>
      <c r="J36" s="58"/>
      <c r="K36" s="58"/>
      <c r="L36" s="58"/>
      <c r="M36" s="58"/>
      <c r="N36" s="58"/>
      <c r="O36" s="58"/>
      <c r="P36" s="59"/>
      <c r="Q36" s="70">
        <f t="shared" si="0"/>
        <v>0</v>
      </c>
      <c r="R36" s="31"/>
      <c r="S36" s="31"/>
    </row>
    <row r="37" spans="1:19" ht="19.899999999999999" customHeight="1">
      <c r="A37" s="181">
        <v>8</v>
      </c>
      <c r="B37" s="71"/>
      <c r="C37" s="72"/>
      <c r="D37" s="60"/>
      <c r="E37" s="61"/>
      <c r="F37" s="62"/>
      <c r="G37" s="63"/>
      <c r="H37" s="63"/>
      <c r="I37" s="63"/>
      <c r="J37" s="63"/>
      <c r="K37" s="63"/>
      <c r="L37" s="63"/>
      <c r="M37" s="63"/>
      <c r="N37" s="63"/>
      <c r="O37" s="63"/>
      <c r="P37" s="64"/>
      <c r="Q37" s="70">
        <f t="shared" si="0"/>
        <v>0</v>
      </c>
      <c r="R37" s="31"/>
      <c r="S37" s="31"/>
    </row>
    <row r="38" spans="1:19" ht="19.899999999999999" customHeight="1">
      <c r="A38" s="180">
        <v>9</v>
      </c>
      <c r="B38" s="68"/>
      <c r="C38" s="69"/>
      <c r="D38" s="55"/>
      <c r="E38" s="56"/>
      <c r="F38" s="57"/>
      <c r="G38" s="58"/>
      <c r="H38" s="58"/>
      <c r="I38" s="58"/>
      <c r="J38" s="58"/>
      <c r="K38" s="58"/>
      <c r="L38" s="58"/>
      <c r="M38" s="58"/>
      <c r="N38" s="58"/>
      <c r="O38" s="58"/>
      <c r="P38" s="59"/>
      <c r="Q38" s="70">
        <f t="shared" si="0"/>
        <v>0</v>
      </c>
      <c r="R38" s="31"/>
      <c r="S38" s="31"/>
    </row>
    <row r="39" spans="1:19" ht="19.899999999999999" customHeight="1">
      <c r="A39" s="181">
        <v>10</v>
      </c>
      <c r="B39" s="71"/>
      <c r="C39" s="72"/>
      <c r="D39" s="60"/>
      <c r="E39" s="61"/>
      <c r="F39" s="62"/>
      <c r="G39" s="63"/>
      <c r="H39" s="63"/>
      <c r="I39" s="63"/>
      <c r="J39" s="63"/>
      <c r="K39" s="63"/>
      <c r="L39" s="63"/>
      <c r="M39" s="63"/>
      <c r="N39" s="63"/>
      <c r="O39" s="63"/>
      <c r="P39" s="64"/>
      <c r="Q39" s="70">
        <f t="shared" si="0"/>
        <v>0</v>
      </c>
      <c r="R39" s="31"/>
      <c r="S39" s="31"/>
    </row>
    <row r="40" spans="1:19" ht="19.899999999999999" customHeight="1">
      <c r="A40" s="180">
        <v>11</v>
      </c>
      <c r="B40" s="68"/>
      <c r="C40" s="69"/>
      <c r="D40" s="55"/>
      <c r="E40" s="56"/>
      <c r="F40" s="57"/>
      <c r="G40" s="58"/>
      <c r="H40" s="58"/>
      <c r="I40" s="58"/>
      <c r="J40" s="58"/>
      <c r="K40" s="58"/>
      <c r="L40" s="58"/>
      <c r="M40" s="58"/>
      <c r="N40" s="58"/>
      <c r="O40" s="58"/>
      <c r="P40" s="59"/>
      <c r="Q40" s="70">
        <f t="shared" si="0"/>
        <v>0</v>
      </c>
      <c r="R40" s="31"/>
      <c r="S40" s="31"/>
    </row>
    <row r="41" spans="1:19" ht="19.899999999999999" customHeight="1">
      <c r="A41" s="181">
        <v>12</v>
      </c>
      <c r="B41" s="71"/>
      <c r="C41" s="72"/>
      <c r="D41" s="60"/>
      <c r="E41" s="61"/>
      <c r="F41" s="62"/>
      <c r="G41" s="63"/>
      <c r="H41" s="63"/>
      <c r="I41" s="63"/>
      <c r="J41" s="63"/>
      <c r="K41" s="63"/>
      <c r="L41" s="63"/>
      <c r="M41" s="63"/>
      <c r="N41" s="63"/>
      <c r="O41" s="63"/>
      <c r="P41" s="64"/>
      <c r="Q41" s="70">
        <f t="shared" si="0"/>
        <v>0</v>
      </c>
      <c r="R41" s="31"/>
      <c r="S41" s="31"/>
    </row>
    <row r="42" spans="1:19" ht="19.899999999999999" customHeight="1">
      <c r="A42" s="180">
        <v>13</v>
      </c>
      <c r="B42" s="68"/>
      <c r="C42" s="69"/>
      <c r="D42" s="55"/>
      <c r="E42" s="56"/>
      <c r="F42" s="57"/>
      <c r="G42" s="58"/>
      <c r="H42" s="58"/>
      <c r="I42" s="58"/>
      <c r="J42" s="58"/>
      <c r="K42" s="58"/>
      <c r="L42" s="58"/>
      <c r="M42" s="58"/>
      <c r="N42" s="58"/>
      <c r="O42" s="58"/>
      <c r="P42" s="59"/>
      <c r="Q42" s="70">
        <f t="shared" si="0"/>
        <v>0</v>
      </c>
      <c r="R42" s="31"/>
      <c r="S42" s="31"/>
    </row>
    <row r="43" spans="1:19" ht="19.899999999999999" customHeight="1">
      <c r="A43" s="181">
        <v>14</v>
      </c>
      <c r="B43" s="71"/>
      <c r="C43" s="72"/>
      <c r="D43" s="60"/>
      <c r="E43" s="61"/>
      <c r="F43" s="62"/>
      <c r="G43" s="63"/>
      <c r="H43" s="63"/>
      <c r="I43" s="63"/>
      <c r="J43" s="63"/>
      <c r="K43" s="63"/>
      <c r="L43" s="63"/>
      <c r="M43" s="63"/>
      <c r="N43" s="63"/>
      <c r="O43" s="63"/>
      <c r="P43" s="64"/>
      <c r="Q43" s="70">
        <f t="shared" si="0"/>
        <v>0</v>
      </c>
      <c r="R43" s="31"/>
      <c r="S43" s="31"/>
    </row>
    <row r="44" spans="1:19" ht="19.899999999999999" customHeight="1">
      <c r="A44" s="180">
        <v>15</v>
      </c>
      <c r="B44" s="68"/>
      <c r="C44" s="69"/>
      <c r="D44" s="55"/>
      <c r="E44" s="56"/>
      <c r="F44" s="57"/>
      <c r="G44" s="58"/>
      <c r="H44" s="58"/>
      <c r="I44" s="58"/>
      <c r="J44" s="58"/>
      <c r="K44" s="58"/>
      <c r="L44" s="58"/>
      <c r="M44" s="58"/>
      <c r="N44" s="58"/>
      <c r="O44" s="58"/>
      <c r="P44" s="59"/>
      <c r="Q44" s="70">
        <f t="shared" si="0"/>
        <v>0</v>
      </c>
      <c r="R44" s="31"/>
      <c r="S44" s="31"/>
    </row>
    <row r="45" spans="1:19" ht="19.899999999999999" customHeight="1">
      <c r="A45" s="181">
        <v>16</v>
      </c>
      <c r="B45" s="71"/>
      <c r="C45" s="72"/>
      <c r="D45" s="60"/>
      <c r="E45" s="61"/>
      <c r="F45" s="62"/>
      <c r="G45" s="63"/>
      <c r="H45" s="63"/>
      <c r="I45" s="63"/>
      <c r="J45" s="63"/>
      <c r="K45" s="63"/>
      <c r="L45" s="63"/>
      <c r="M45" s="63"/>
      <c r="N45" s="63"/>
      <c r="O45" s="63"/>
      <c r="P45" s="64"/>
      <c r="Q45" s="70">
        <f>D45-E45-F45-G45-H45-I45-J45-K45-L45-M45-N45-O45-P45</f>
        <v>0</v>
      </c>
      <c r="R45" s="31"/>
      <c r="S45" s="31"/>
    </row>
    <row r="46" spans="1:19" ht="19.899999999999999" customHeight="1">
      <c r="A46" s="180">
        <v>17</v>
      </c>
      <c r="B46" s="68"/>
      <c r="C46" s="69"/>
      <c r="D46" s="55"/>
      <c r="E46" s="56"/>
      <c r="F46" s="57"/>
      <c r="G46" s="58"/>
      <c r="H46" s="58"/>
      <c r="I46" s="58"/>
      <c r="J46" s="58"/>
      <c r="K46" s="58"/>
      <c r="L46" s="58"/>
      <c r="M46" s="58"/>
      <c r="N46" s="58"/>
      <c r="O46" s="58"/>
      <c r="P46" s="59"/>
      <c r="Q46" s="70">
        <f t="shared" ref="Q46:Q53" si="1">D46-E46-F46-G46-H46-I46-J46-K46-L46-M46-N46-O46-P46</f>
        <v>0</v>
      </c>
      <c r="R46" s="31"/>
      <c r="S46" s="31"/>
    </row>
    <row r="47" spans="1:19" ht="19.899999999999999" customHeight="1">
      <c r="A47" s="181">
        <v>18</v>
      </c>
      <c r="B47" s="71"/>
      <c r="C47" s="72"/>
      <c r="D47" s="60"/>
      <c r="E47" s="61"/>
      <c r="F47" s="62"/>
      <c r="G47" s="63"/>
      <c r="H47" s="63"/>
      <c r="I47" s="63"/>
      <c r="J47" s="63"/>
      <c r="K47" s="63"/>
      <c r="L47" s="63"/>
      <c r="M47" s="63"/>
      <c r="N47" s="63"/>
      <c r="O47" s="63"/>
      <c r="P47" s="64"/>
      <c r="Q47" s="70">
        <f t="shared" si="1"/>
        <v>0</v>
      </c>
      <c r="R47" s="31"/>
      <c r="S47" s="31"/>
    </row>
    <row r="48" spans="1:19" ht="19.899999999999999" customHeight="1">
      <c r="A48" s="180">
        <v>19</v>
      </c>
      <c r="B48" s="68"/>
      <c r="C48" s="69"/>
      <c r="D48" s="55"/>
      <c r="E48" s="56"/>
      <c r="F48" s="57"/>
      <c r="G48" s="58"/>
      <c r="H48" s="58"/>
      <c r="I48" s="58"/>
      <c r="J48" s="58"/>
      <c r="K48" s="58"/>
      <c r="L48" s="58"/>
      <c r="M48" s="58"/>
      <c r="N48" s="58"/>
      <c r="O48" s="58"/>
      <c r="P48" s="59"/>
      <c r="Q48" s="70">
        <f t="shared" si="1"/>
        <v>0</v>
      </c>
      <c r="R48" s="31"/>
      <c r="S48" s="31"/>
    </row>
    <row r="49" spans="1:19" ht="19.899999999999999" customHeight="1">
      <c r="A49" s="181">
        <v>20</v>
      </c>
      <c r="B49" s="71"/>
      <c r="C49" s="72"/>
      <c r="D49" s="60"/>
      <c r="E49" s="61"/>
      <c r="F49" s="62"/>
      <c r="G49" s="63"/>
      <c r="H49" s="63"/>
      <c r="I49" s="63"/>
      <c r="J49" s="63"/>
      <c r="K49" s="63"/>
      <c r="L49" s="63"/>
      <c r="M49" s="63"/>
      <c r="N49" s="63"/>
      <c r="O49" s="63"/>
      <c r="P49" s="64"/>
      <c r="Q49" s="70">
        <f t="shared" si="1"/>
        <v>0</v>
      </c>
      <c r="R49" s="31"/>
      <c r="S49" s="31"/>
    </row>
    <row r="50" spans="1:19" ht="19.899999999999999" customHeight="1">
      <c r="A50" s="180">
        <v>21</v>
      </c>
      <c r="B50" s="68"/>
      <c r="C50" s="69"/>
      <c r="D50" s="55"/>
      <c r="E50" s="56"/>
      <c r="F50" s="57"/>
      <c r="G50" s="58"/>
      <c r="H50" s="58"/>
      <c r="I50" s="58"/>
      <c r="J50" s="58"/>
      <c r="K50" s="58"/>
      <c r="L50" s="58"/>
      <c r="M50" s="58"/>
      <c r="N50" s="58"/>
      <c r="O50" s="58"/>
      <c r="P50" s="59"/>
      <c r="Q50" s="70">
        <f t="shared" si="1"/>
        <v>0</v>
      </c>
      <c r="R50" s="31"/>
      <c r="S50" s="31"/>
    </row>
    <row r="51" spans="1:19" ht="19.899999999999999" customHeight="1">
      <c r="A51" s="181">
        <v>22</v>
      </c>
      <c r="B51" s="71"/>
      <c r="C51" s="72"/>
      <c r="D51" s="60"/>
      <c r="E51" s="61"/>
      <c r="F51" s="62"/>
      <c r="G51" s="63"/>
      <c r="H51" s="63"/>
      <c r="I51" s="63"/>
      <c r="J51" s="63"/>
      <c r="K51" s="63"/>
      <c r="L51" s="63"/>
      <c r="M51" s="63"/>
      <c r="N51" s="63"/>
      <c r="O51" s="63"/>
      <c r="P51" s="64"/>
      <c r="Q51" s="70">
        <f t="shared" si="1"/>
        <v>0</v>
      </c>
      <c r="R51" s="31"/>
      <c r="S51" s="31"/>
    </row>
    <row r="52" spans="1:19" ht="19.899999999999999" customHeight="1">
      <c r="A52" s="180">
        <v>23</v>
      </c>
      <c r="B52" s="68"/>
      <c r="C52" s="69"/>
      <c r="D52" s="55"/>
      <c r="E52" s="56"/>
      <c r="F52" s="57"/>
      <c r="G52" s="58"/>
      <c r="H52" s="58"/>
      <c r="I52" s="58"/>
      <c r="J52" s="58"/>
      <c r="K52" s="58"/>
      <c r="L52" s="58"/>
      <c r="M52" s="58"/>
      <c r="N52" s="58"/>
      <c r="O52" s="58"/>
      <c r="P52" s="59"/>
      <c r="Q52" s="70">
        <f t="shared" si="1"/>
        <v>0</v>
      </c>
      <c r="R52" s="31"/>
      <c r="S52" s="31"/>
    </row>
    <row r="53" spans="1:19" ht="19.899999999999999" customHeight="1">
      <c r="A53" s="181">
        <v>24</v>
      </c>
      <c r="B53" s="71"/>
      <c r="C53" s="72"/>
      <c r="D53" s="60"/>
      <c r="E53" s="61"/>
      <c r="F53" s="65"/>
      <c r="G53" s="66"/>
      <c r="H53" s="66"/>
      <c r="I53" s="66"/>
      <c r="J53" s="66"/>
      <c r="K53" s="66"/>
      <c r="L53" s="66"/>
      <c r="M53" s="66"/>
      <c r="N53" s="66"/>
      <c r="O53" s="66"/>
      <c r="P53" s="67"/>
      <c r="Q53" s="70">
        <f t="shared" si="1"/>
        <v>0</v>
      </c>
      <c r="R53" s="31"/>
      <c r="S53" s="31"/>
    </row>
    <row r="54" spans="1:19" s="182" customFormat="1" ht="19.899999999999999" customHeight="1">
      <c r="A54" s="369" t="s">
        <v>199</v>
      </c>
      <c r="B54" s="370"/>
      <c r="C54" s="370"/>
      <c r="D54" s="154"/>
      <c r="E54" s="307">
        <f>SUM(E30:P53)</f>
        <v>0</v>
      </c>
      <c r="F54" s="308"/>
      <c r="G54" s="309" t="s">
        <v>139</v>
      </c>
      <c r="H54" s="310"/>
      <c r="I54" s="311"/>
      <c r="J54" s="312"/>
      <c r="K54" s="313" t="s">
        <v>102</v>
      </c>
      <c r="L54" s="314"/>
      <c r="M54" s="315">
        <f>IFERROR((Q54/D54),0)</f>
        <v>0</v>
      </c>
      <c r="N54" s="316"/>
      <c r="O54" s="235" t="s">
        <v>193</v>
      </c>
      <c r="P54" s="235"/>
      <c r="Q54" s="106">
        <f>SUM(Q30:Q53)+I25+K25</f>
        <v>0</v>
      </c>
      <c r="R54" s="101"/>
      <c r="S54" s="101"/>
    </row>
    <row r="55" spans="1:19" s="182" customFormat="1" ht="4.1500000000000004" customHeight="1">
      <c r="A55" s="214"/>
      <c r="B55" s="214"/>
      <c r="C55" s="218"/>
      <c r="D55" s="214"/>
      <c r="E55" s="214"/>
      <c r="F55" s="214"/>
      <c r="G55" s="214"/>
      <c r="H55" s="214"/>
      <c r="I55" s="214"/>
      <c r="J55" s="214"/>
      <c r="K55" s="214"/>
      <c r="L55" s="214"/>
      <c r="M55" s="214"/>
      <c r="N55" s="214"/>
      <c r="O55" s="214"/>
      <c r="P55" s="214"/>
      <c r="Q55" s="214"/>
      <c r="R55" s="101"/>
      <c r="S55" s="101"/>
    </row>
    <row r="56" spans="1:19" s="182" customFormat="1" ht="4.1500000000000004" customHeight="1">
      <c r="A56" s="214"/>
      <c r="B56" s="214"/>
      <c r="C56" s="218"/>
      <c r="D56" s="214"/>
      <c r="E56" s="214"/>
      <c r="F56" s="214"/>
      <c r="G56" s="214"/>
      <c r="H56" s="214"/>
      <c r="I56" s="214"/>
      <c r="J56" s="214"/>
      <c r="K56" s="214"/>
      <c r="L56" s="214"/>
      <c r="M56" s="214"/>
      <c r="N56" s="214"/>
      <c r="O56" s="214"/>
      <c r="P56" s="214"/>
      <c r="Q56" s="214"/>
      <c r="R56" s="101"/>
      <c r="S56" s="101"/>
    </row>
    <row r="57" spans="1:19" s="182" customFormat="1" ht="4.1500000000000004" customHeight="1">
      <c r="A57" s="214"/>
      <c r="B57" s="214"/>
      <c r="C57" s="218"/>
      <c r="D57" s="214"/>
      <c r="E57" s="214"/>
      <c r="F57" s="214"/>
      <c r="G57" s="214"/>
      <c r="H57" s="214"/>
      <c r="I57" s="214"/>
      <c r="J57" s="214"/>
      <c r="K57" s="214"/>
      <c r="L57" s="214"/>
      <c r="M57" s="214"/>
      <c r="N57" s="214"/>
      <c r="O57" s="214"/>
      <c r="P57" s="214"/>
      <c r="Q57" s="214"/>
      <c r="R57" s="101"/>
      <c r="S57" s="101"/>
    </row>
    <row r="59" spans="1:19" ht="19.149999999999999" customHeight="1">
      <c r="A59" s="260" t="s">
        <v>123</v>
      </c>
      <c r="B59" s="260"/>
      <c r="C59" s="184"/>
      <c r="D59" s="87"/>
      <c r="E59" s="87"/>
      <c r="F59" s="87"/>
      <c r="G59" s="87"/>
      <c r="H59" s="87"/>
      <c r="I59" s="87"/>
      <c r="J59" s="87"/>
      <c r="K59" s="87"/>
      <c r="L59" s="87"/>
      <c r="M59" s="87"/>
      <c r="N59" s="87"/>
      <c r="O59" s="87"/>
      <c r="P59" s="87"/>
      <c r="Q59" s="87"/>
    </row>
    <row r="60" spans="1:19" ht="2.4500000000000002" customHeight="1">
      <c r="A60" s="185"/>
      <c r="B60" s="185"/>
      <c r="C60" s="185"/>
      <c r="D60" s="185"/>
      <c r="E60" s="185"/>
      <c r="F60" s="185"/>
      <c r="G60" s="185"/>
      <c r="H60" s="185"/>
      <c r="I60" s="185"/>
      <c r="J60" s="185"/>
      <c r="K60" s="185"/>
      <c r="L60" s="185"/>
      <c r="M60" s="185"/>
      <c r="N60" s="185"/>
      <c r="O60" s="185"/>
      <c r="P60" s="185"/>
      <c r="Q60" s="185"/>
    </row>
    <row r="61" spans="1:19">
      <c r="A61" s="262" t="s">
        <v>129</v>
      </c>
      <c r="B61" s="262"/>
      <c r="C61" s="262"/>
      <c r="D61" s="262"/>
      <c r="E61" s="262"/>
      <c r="F61" s="262"/>
      <c r="G61" s="262"/>
      <c r="H61" s="262"/>
    </row>
    <row r="62" spans="1:19">
      <c r="A62" s="262"/>
      <c r="B62" s="262"/>
      <c r="C62" s="262"/>
      <c r="D62" s="262"/>
      <c r="E62" s="262"/>
      <c r="F62" s="262"/>
      <c r="G62" s="262"/>
      <c r="H62" s="262"/>
    </row>
    <row r="63" spans="1:19">
      <c r="A63" s="262"/>
      <c r="B63" s="262"/>
      <c r="C63" s="262"/>
      <c r="D63" s="262"/>
      <c r="E63" s="262"/>
      <c r="F63" s="262"/>
      <c r="G63" s="262"/>
      <c r="H63" s="262"/>
      <c r="I63" s="262" t="s">
        <v>216</v>
      </c>
      <c r="J63" s="262"/>
      <c r="K63" s="262"/>
      <c r="L63" s="262"/>
      <c r="M63" s="262"/>
      <c r="N63" s="262"/>
      <c r="O63" s="262"/>
      <c r="P63" s="262"/>
      <c r="Q63" s="262"/>
    </row>
    <row r="64" spans="1:19" ht="42.75" customHeight="1">
      <c r="A64" s="262"/>
      <c r="B64" s="262"/>
      <c r="C64" s="262"/>
      <c r="D64" s="262"/>
      <c r="E64" s="262"/>
      <c r="F64" s="262"/>
      <c r="G64" s="262"/>
      <c r="H64" s="262"/>
      <c r="I64" s="262"/>
      <c r="J64" s="262"/>
      <c r="K64" s="262"/>
      <c r="L64" s="262"/>
      <c r="M64" s="262"/>
      <c r="N64" s="262"/>
      <c r="O64" s="262"/>
      <c r="P64" s="262"/>
      <c r="Q64" s="262"/>
    </row>
    <row r="65" spans="1:17" ht="61.15" customHeight="1">
      <c r="A65" s="262"/>
      <c r="B65" s="262"/>
      <c r="C65" s="262"/>
      <c r="D65" s="262"/>
      <c r="E65" s="262"/>
      <c r="F65" s="262"/>
      <c r="G65" s="262"/>
      <c r="H65" s="262"/>
      <c r="I65" s="259"/>
      <c r="J65" s="259"/>
      <c r="K65" s="259"/>
      <c r="L65" s="259"/>
      <c r="M65" s="259"/>
      <c r="N65" s="259"/>
      <c r="O65" s="259"/>
      <c r="P65" s="259"/>
      <c r="Q65" s="259"/>
    </row>
  </sheetData>
  <sheetProtection formatCells="0"/>
  <mergeCells count="78">
    <mergeCell ref="A16:E16"/>
    <mergeCell ref="A15:D15"/>
    <mergeCell ref="A18:D18"/>
    <mergeCell ref="M11:P11"/>
    <mergeCell ref="M12:P12"/>
    <mergeCell ref="A12:D12"/>
    <mergeCell ref="G12:J12"/>
    <mergeCell ref="A11:D11"/>
    <mergeCell ref="G11:J11"/>
    <mergeCell ref="G15:J15"/>
    <mergeCell ref="E13:E14"/>
    <mergeCell ref="G13:I13"/>
    <mergeCell ref="G14:I14"/>
    <mergeCell ref="I18:N18"/>
    <mergeCell ref="A17:E17"/>
    <mergeCell ref="A54:C54"/>
    <mergeCell ref="A9:E10"/>
    <mergeCell ref="G9:K10"/>
    <mergeCell ref="I19:N19"/>
    <mergeCell ref="A4:C4"/>
    <mergeCell ref="D4:F4"/>
    <mergeCell ref="G4:I4"/>
    <mergeCell ref="J4:L4"/>
    <mergeCell ref="M4:N4"/>
    <mergeCell ref="A5:XFD5"/>
    <mergeCell ref="M13:O13"/>
    <mergeCell ref="Q13:Q14"/>
    <mergeCell ref="A13:C13"/>
    <mergeCell ref="M14:O14"/>
    <mergeCell ref="K13:K14"/>
    <mergeCell ref="A14:C14"/>
    <mergeCell ref="A28:D28"/>
    <mergeCell ref="A20:C20"/>
    <mergeCell ref="A25:E25"/>
    <mergeCell ref="E22:E23"/>
    <mergeCell ref="G28:L28"/>
    <mergeCell ref="A21:D21"/>
    <mergeCell ref="A24:D24"/>
    <mergeCell ref="E19:E20"/>
    <mergeCell ref="E28:F28"/>
    <mergeCell ref="A19:C19"/>
    <mergeCell ref="A23:C23"/>
    <mergeCell ref="I25:J25"/>
    <mergeCell ref="K25:L25"/>
    <mergeCell ref="I20:N20"/>
    <mergeCell ref="A22:C22"/>
    <mergeCell ref="G17:H20"/>
    <mergeCell ref="A1:Q3"/>
    <mergeCell ref="M9:Q9"/>
    <mergeCell ref="A6:Q6"/>
    <mergeCell ref="J7:L7"/>
    <mergeCell ref="F7:I7"/>
    <mergeCell ref="F8:I8"/>
    <mergeCell ref="J8:L8"/>
    <mergeCell ref="O4:Q4"/>
    <mergeCell ref="M10:Q10"/>
    <mergeCell ref="M15:P15"/>
    <mergeCell ref="A59:B59"/>
    <mergeCell ref="A61:H65"/>
    <mergeCell ref="I63:Q64"/>
    <mergeCell ref="I65:Q65"/>
    <mergeCell ref="O17:P20"/>
    <mergeCell ref="Q17:Q20"/>
    <mergeCell ref="I17:N17"/>
    <mergeCell ref="E54:F54"/>
    <mergeCell ref="G54:H54"/>
    <mergeCell ref="I54:J54"/>
    <mergeCell ref="K54:L54"/>
    <mergeCell ref="O54:P54"/>
    <mergeCell ref="M54:N54"/>
    <mergeCell ref="E29:P29"/>
    <mergeCell ref="M23:M25"/>
    <mergeCell ref="O28:Q28"/>
    <mergeCell ref="M28:N28"/>
    <mergeCell ref="N22:Q25"/>
    <mergeCell ref="G23:H25"/>
    <mergeCell ref="I23:J23"/>
    <mergeCell ref="K23:L23"/>
  </mergeCells>
  <conditionalFormatting sqref="A9 G9 G11:K15 A11:E19 A20:D20 A21:E22 A23:D23 A24:E25">
    <cfRule type="expression" dxfId="9" priority="1">
      <formula>$J$7="Fixed Expense Ratio of 50%"</formula>
    </cfRule>
  </conditionalFormatting>
  <conditionalFormatting sqref="A9 M9:Q15 A9:E25">
    <cfRule type="expression" dxfId="8" priority="2">
      <formula>$J$7="Third-Party Expense Statement"</formula>
    </cfRule>
  </conditionalFormatting>
  <conditionalFormatting sqref="G9:K15 M9:Q15">
    <cfRule type="expression" dxfId="7" priority="5">
      <formula>$J$7="Third-Party Prepared P&amp;L"</formula>
    </cfRule>
  </conditionalFormatting>
  <dataValidations count="1">
    <dataValidation type="list" allowBlank="1" showInputMessage="1" showErrorMessage="1" sqref="J7:L7" xr:uid="{865A761A-2512-4151-9B14-7868BF92FCAD}">
      <formula1>"THIRD-PARTY PREPARED P&amp;L,THIRD-PARTY EXPENSE STATEMENT,FIXED EXPENSE RATIO OF 50%"</formula1>
    </dataValidation>
  </dataValidations>
  <printOptions horizontalCentered="1"/>
  <pageMargins left="0.1" right="0.1" top="0.2" bottom="0.25" header="0.3" footer="0.3"/>
  <pageSetup scale="42" fitToHeight="0" orientation="landscape" r:id="rId1"/>
  <headerFooter>
    <oddFooter xml:space="preserve">&amp;R&amp;12 11.11.2019&amp;9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C60-CA0C-4C95-A2E5-20543E69225C}">
  <dimension ref="A1:O43"/>
  <sheetViews>
    <sheetView topLeftCell="A25" zoomScale="90" zoomScaleNormal="90" workbookViewId="0">
      <selection activeCell="H15" sqref="H15"/>
    </sheetView>
  </sheetViews>
  <sheetFormatPr defaultColWidth="8.85546875" defaultRowHeight="18"/>
  <cols>
    <col min="1" max="1" width="10.7109375" style="193" customWidth="1"/>
    <col min="2" max="2" width="17.7109375" style="194" customWidth="1"/>
    <col min="3" max="4" width="17.7109375" style="136" customWidth="1"/>
    <col min="5" max="5" width="17.7109375" style="195" customWidth="1"/>
    <col min="6" max="6" width="17.7109375" style="136" customWidth="1"/>
    <col min="7" max="14" width="12.7109375" style="136" customWidth="1"/>
    <col min="15" max="16384" width="8.85546875" style="136"/>
  </cols>
  <sheetData>
    <row r="1" spans="1:15" ht="15.75">
      <c r="A1" s="419" t="s">
        <v>214</v>
      </c>
      <c r="B1" s="420"/>
      <c r="C1" s="421"/>
      <c r="D1" s="421"/>
      <c r="E1" s="421"/>
      <c r="F1" s="422"/>
      <c r="G1" s="190"/>
      <c r="H1" s="190"/>
      <c r="I1" s="190"/>
      <c r="J1" s="190"/>
      <c r="K1" s="190"/>
      <c r="L1" s="190"/>
      <c r="M1" s="190"/>
      <c r="N1" s="190"/>
      <c r="O1" s="190"/>
    </row>
    <row r="2" spans="1:15" ht="25.15" customHeight="1">
      <c r="A2" s="423"/>
      <c r="B2" s="424"/>
      <c r="C2" s="424"/>
      <c r="D2" s="424"/>
      <c r="E2" s="424"/>
      <c r="F2" s="425"/>
      <c r="G2" s="190"/>
      <c r="H2" s="190"/>
      <c r="I2" s="190"/>
      <c r="J2" s="190"/>
      <c r="K2" s="190"/>
      <c r="L2" s="190"/>
      <c r="M2" s="190"/>
      <c r="N2" s="190"/>
      <c r="O2" s="190"/>
    </row>
    <row r="3" spans="1:15" s="191" customFormat="1" ht="23.45" customHeight="1">
      <c r="A3" s="427" t="s">
        <v>165</v>
      </c>
      <c r="B3" s="428"/>
      <c r="C3" s="126">
        <f>'Business Bank Statements'!J4</f>
        <v>0</v>
      </c>
      <c r="D3" s="122" t="s">
        <v>166</v>
      </c>
      <c r="E3" s="429">
        <f>'Business Bank Statements'!O4</f>
        <v>0</v>
      </c>
      <c r="F3" s="430"/>
      <c r="G3" s="190"/>
      <c r="H3" s="190"/>
      <c r="I3" s="190"/>
      <c r="J3" s="190"/>
      <c r="K3" s="190"/>
      <c r="L3" s="190"/>
      <c r="M3" s="190"/>
      <c r="N3" s="190"/>
      <c r="O3" s="190"/>
    </row>
    <row r="4" spans="1:15" ht="8.4499999999999993" customHeight="1">
      <c r="A4" s="431"/>
      <c r="B4" s="431"/>
      <c r="C4" s="431"/>
      <c r="D4" s="431"/>
      <c r="E4" s="431"/>
      <c r="F4" s="431"/>
      <c r="G4" s="190"/>
      <c r="H4" s="190"/>
      <c r="I4" s="190"/>
      <c r="J4" s="190"/>
      <c r="K4" s="190"/>
      <c r="L4" s="190"/>
      <c r="M4" s="190"/>
      <c r="N4" s="190"/>
      <c r="O4" s="190"/>
    </row>
    <row r="5" spans="1:15" ht="16.149999999999999" customHeight="1">
      <c r="A5" s="403" t="s">
        <v>138</v>
      </c>
      <c r="B5" s="426" t="s">
        <v>145</v>
      </c>
      <c r="C5" s="426"/>
      <c r="D5" s="426"/>
      <c r="E5" s="426"/>
      <c r="F5" s="426"/>
      <c r="G5" s="190"/>
      <c r="H5" s="190"/>
      <c r="I5" s="190"/>
      <c r="J5" s="190"/>
      <c r="K5" s="190"/>
      <c r="L5" s="190"/>
      <c r="M5" s="190"/>
      <c r="N5" s="190"/>
      <c r="O5" s="190"/>
    </row>
    <row r="6" spans="1:15" ht="16.149999999999999" customHeight="1">
      <c r="A6" s="403"/>
      <c r="B6" s="426"/>
      <c r="C6" s="426"/>
      <c r="D6" s="426"/>
      <c r="E6" s="426"/>
      <c r="F6" s="426"/>
      <c r="G6" s="190"/>
      <c r="H6" s="190"/>
      <c r="I6" s="190"/>
      <c r="J6" s="190"/>
      <c r="K6" s="190"/>
      <c r="L6" s="190"/>
      <c r="M6" s="190"/>
      <c r="N6" s="190"/>
      <c r="O6" s="190"/>
    </row>
    <row r="7" spans="1:15" ht="10.15" customHeight="1">
      <c r="A7" s="112"/>
      <c r="B7" s="113"/>
      <c r="C7" s="114"/>
      <c r="D7" s="114"/>
      <c r="E7" s="115"/>
      <c r="F7" s="114"/>
      <c r="G7" s="190"/>
      <c r="H7" s="190"/>
      <c r="I7" s="190"/>
      <c r="J7" s="190"/>
      <c r="K7" s="190"/>
      <c r="L7" s="190"/>
      <c r="M7" s="190"/>
      <c r="N7" s="190"/>
      <c r="O7" s="190"/>
    </row>
    <row r="8" spans="1:15" ht="16.149999999999999" customHeight="1">
      <c r="A8" s="403" t="s">
        <v>137</v>
      </c>
      <c r="B8" s="404" t="s">
        <v>146</v>
      </c>
      <c r="C8" s="404"/>
      <c r="D8" s="404"/>
      <c r="E8" s="404"/>
      <c r="F8" s="404"/>
      <c r="G8" s="190"/>
      <c r="H8" s="190"/>
      <c r="I8" s="190"/>
      <c r="J8" s="190"/>
      <c r="K8" s="190"/>
      <c r="L8" s="190"/>
      <c r="M8" s="190"/>
      <c r="N8" s="190"/>
      <c r="O8" s="190"/>
    </row>
    <row r="9" spans="1:15" ht="16.149999999999999" customHeight="1">
      <c r="A9" s="403"/>
      <c r="B9" s="404"/>
      <c r="C9" s="404"/>
      <c r="D9" s="404"/>
      <c r="E9" s="404"/>
      <c r="F9" s="404"/>
      <c r="G9" s="190"/>
      <c r="H9" s="190"/>
      <c r="I9" s="190"/>
      <c r="J9" s="190"/>
      <c r="K9" s="190"/>
      <c r="L9" s="190"/>
      <c r="M9" s="190"/>
      <c r="N9" s="190"/>
      <c r="O9" s="190"/>
    </row>
    <row r="10" spans="1:15" ht="10.15" customHeight="1">
      <c r="A10" s="112"/>
      <c r="B10" s="432"/>
      <c r="C10" s="432"/>
      <c r="D10" s="432"/>
      <c r="E10" s="432"/>
      <c r="F10" s="432"/>
      <c r="G10" s="190"/>
      <c r="H10" s="190"/>
      <c r="I10" s="190"/>
      <c r="J10" s="190"/>
      <c r="K10" s="190"/>
      <c r="L10" s="190"/>
      <c r="M10" s="190"/>
      <c r="N10" s="190"/>
      <c r="O10" s="190"/>
    </row>
    <row r="11" spans="1:15" ht="19.149999999999999" customHeight="1">
      <c r="A11" s="403" t="s">
        <v>136</v>
      </c>
      <c r="B11" s="404" t="s">
        <v>144</v>
      </c>
      <c r="C11" s="404"/>
      <c r="D11" s="404"/>
      <c r="E11" s="404"/>
      <c r="F11" s="404"/>
      <c r="G11" s="190"/>
      <c r="H11" s="190"/>
      <c r="I11" s="190"/>
      <c r="J11" s="190"/>
      <c r="K11" s="190"/>
      <c r="L11" s="190"/>
      <c r="M11" s="190"/>
      <c r="N11" s="190"/>
      <c r="O11" s="190"/>
    </row>
    <row r="12" spans="1:15" ht="19.149999999999999" customHeight="1">
      <c r="A12" s="403"/>
      <c r="B12" s="410" t="s">
        <v>147</v>
      </c>
      <c r="C12" s="410"/>
      <c r="D12" s="410"/>
      <c r="E12" s="110">
        <f>'Business Bank Statements'!D19</f>
        <v>0</v>
      </c>
      <c r="F12" s="412"/>
      <c r="G12" s="190"/>
      <c r="H12" s="190"/>
      <c r="I12" s="190"/>
      <c r="J12" s="190"/>
      <c r="K12" s="190"/>
      <c r="L12" s="190"/>
      <c r="M12" s="190"/>
      <c r="N12" s="190"/>
      <c r="O12" s="190"/>
    </row>
    <row r="13" spans="1:15" ht="19.149999999999999" customHeight="1">
      <c r="A13" s="403"/>
      <c r="B13" s="435" t="s">
        <v>148</v>
      </c>
      <c r="C13" s="435"/>
      <c r="D13" s="435"/>
      <c r="E13" s="108">
        <f>'Business Bank Statements'!E54:F54</f>
        <v>0</v>
      </c>
      <c r="F13" s="412"/>
      <c r="G13" s="190"/>
      <c r="H13" s="190"/>
      <c r="I13" s="190"/>
      <c r="J13" s="190"/>
      <c r="K13" s="190"/>
      <c r="L13" s="190"/>
      <c r="M13" s="190"/>
      <c r="N13" s="190"/>
      <c r="O13" s="190"/>
    </row>
    <row r="14" spans="1:15" ht="19.149999999999999" customHeight="1">
      <c r="A14" s="403"/>
      <c r="B14" s="409" t="s">
        <v>149</v>
      </c>
      <c r="C14" s="409"/>
      <c r="D14" s="409"/>
      <c r="E14" s="110">
        <f>E12-E13</f>
        <v>0</v>
      </c>
      <c r="F14" s="412"/>
      <c r="G14" s="190"/>
      <c r="H14" s="190"/>
      <c r="I14" s="190"/>
      <c r="J14" s="190"/>
      <c r="K14" s="190"/>
      <c r="L14" s="190"/>
      <c r="M14" s="190"/>
      <c r="N14" s="190"/>
      <c r="O14" s="190"/>
    </row>
    <row r="15" spans="1:15" ht="19.149999999999999" customHeight="1">
      <c r="A15" s="403"/>
      <c r="B15" s="410" t="s">
        <v>150</v>
      </c>
      <c r="C15" s="410"/>
      <c r="D15" s="410"/>
      <c r="E15" s="111">
        <f>'Business Bank Statements'!D20</f>
        <v>0</v>
      </c>
      <c r="F15" s="412"/>
      <c r="G15" s="190"/>
      <c r="H15" s="190"/>
      <c r="I15" s="190"/>
      <c r="J15" s="190"/>
      <c r="K15" s="190"/>
      <c r="L15" s="190"/>
      <c r="M15" s="190"/>
      <c r="N15" s="190"/>
      <c r="O15" s="190"/>
    </row>
    <row r="16" spans="1:15" ht="19.149999999999999" customHeight="1">
      <c r="A16" s="403"/>
      <c r="B16" s="433" t="s">
        <v>140</v>
      </c>
      <c r="C16" s="433"/>
      <c r="D16" s="433"/>
      <c r="E16" s="433"/>
      <c r="F16" s="116">
        <f>IFERROR(E14/E15,0)</f>
        <v>0</v>
      </c>
      <c r="G16" s="190"/>
      <c r="H16" s="190"/>
      <c r="I16" s="190"/>
      <c r="J16" s="190"/>
      <c r="K16" s="190"/>
      <c r="L16" s="190"/>
      <c r="M16" s="190"/>
      <c r="N16" s="190"/>
      <c r="O16" s="190"/>
    </row>
    <row r="17" spans="1:15" ht="19.149999999999999" customHeight="1">
      <c r="A17" s="403"/>
      <c r="B17" s="410" t="s">
        <v>151</v>
      </c>
      <c r="C17" s="410"/>
      <c r="D17" s="410"/>
      <c r="E17" s="110">
        <f>'Business Bank Statements'!D22</f>
        <v>0</v>
      </c>
      <c r="F17" s="434"/>
      <c r="G17" s="190"/>
      <c r="H17" s="190"/>
      <c r="I17" s="190"/>
      <c r="J17" s="190"/>
      <c r="K17" s="190"/>
      <c r="L17" s="190"/>
      <c r="M17" s="190"/>
      <c r="N17" s="190"/>
      <c r="O17" s="190"/>
    </row>
    <row r="18" spans="1:15" ht="19.149999999999999" customHeight="1">
      <c r="A18" s="403"/>
      <c r="B18" s="410" t="s">
        <v>152</v>
      </c>
      <c r="C18" s="410"/>
      <c r="D18" s="410"/>
      <c r="E18" s="111">
        <f>'Business Bank Statements'!D23</f>
        <v>0</v>
      </c>
      <c r="F18" s="434"/>
      <c r="G18" s="190"/>
      <c r="H18" s="190"/>
      <c r="I18" s="190"/>
      <c r="J18" s="190"/>
      <c r="K18" s="190"/>
      <c r="L18" s="190"/>
      <c r="M18" s="190"/>
      <c r="N18" s="190"/>
      <c r="O18" s="190"/>
    </row>
    <row r="19" spans="1:15" ht="19.149999999999999" customHeight="1">
      <c r="A19" s="403"/>
      <c r="B19" s="418" t="s">
        <v>132</v>
      </c>
      <c r="C19" s="418"/>
      <c r="D19" s="418"/>
      <c r="E19" s="418"/>
      <c r="F19" s="105">
        <f>IFERROR(E17/E18,0)</f>
        <v>0</v>
      </c>
      <c r="G19" s="190"/>
      <c r="H19" s="190"/>
      <c r="I19" s="190"/>
      <c r="J19" s="190"/>
      <c r="K19" s="190"/>
      <c r="L19" s="190"/>
      <c r="M19" s="190"/>
      <c r="N19" s="190"/>
      <c r="O19" s="190"/>
    </row>
    <row r="20" spans="1:15" ht="10.15" customHeight="1">
      <c r="A20" s="403"/>
      <c r="B20" s="411"/>
      <c r="C20" s="411"/>
      <c r="D20" s="411"/>
      <c r="E20" s="411"/>
      <c r="F20" s="411"/>
      <c r="G20" s="190"/>
      <c r="H20" s="190"/>
      <c r="I20" s="190"/>
      <c r="J20" s="190"/>
      <c r="K20" s="190"/>
      <c r="L20" s="190"/>
      <c r="M20" s="190"/>
      <c r="N20" s="190"/>
      <c r="O20" s="190"/>
    </row>
    <row r="21" spans="1:15" ht="19.149999999999999" customHeight="1">
      <c r="A21" s="403"/>
      <c r="B21" s="416" t="s">
        <v>208</v>
      </c>
      <c r="C21" s="416"/>
      <c r="D21" s="416"/>
      <c r="E21" s="416"/>
      <c r="F21" s="417">
        <f>IFERROR(F19/F16,0)</f>
        <v>0</v>
      </c>
      <c r="G21" s="190"/>
      <c r="H21" s="190"/>
      <c r="I21" s="190"/>
      <c r="J21" s="190"/>
      <c r="K21" s="190"/>
      <c r="L21" s="190"/>
      <c r="M21" s="190"/>
      <c r="N21" s="190"/>
      <c r="O21" s="190"/>
    </row>
    <row r="22" spans="1:15" ht="19.149999999999999" customHeight="1">
      <c r="A22" s="403"/>
      <c r="B22" s="416"/>
      <c r="C22" s="416"/>
      <c r="D22" s="416"/>
      <c r="E22" s="416"/>
      <c r="F22" s="417"/>
      <c r="G22" s="190"/>
      <c r="H22" s="190"/>
      <c r="I22" s="190"/>
      <c r="J22" s="190"/>
      <c r="K22" s="190"/>
      <c r="L22" s="190"/>
      <c r="M22" s="190"/>
      <c r="N22" s="190"/>
      <c r="O22" s="190"/>
    </row>
    <row r="23" spans="1:15" ht="27.6" customHeight="1">
      <c r="A23" s="403"/>
      <c r="B23" s="415" t="str">
        <f>IF(F21=0,"",IF(F21&gt;=90%,"ELIGIBLE: Income Validated","INELIGIBLE: Income NOT Validated"))</f>
        <v/>
      </c>
      <c r="C23" s="415"/>
      <c r="D23" s="415"/>
      <c r="E23" s="415"/>
      <c r="F23" s="415"/>
      <c r="G23" s="190"/>
      <c r="H23" s="190"/>
      <c r="I23" s="190"/>
      <c r="J23" s="190"/>
      <c r="K23" s="190"/>
      <c r="L23" s="190"/>
      <c r="M23" s="190"/>
      <c r="N23" s="190"/>
      <c r="O23" s="190"/>
    </row>
    <row r="24" spans="1:15" ht="10.15" customHeight="1">
      <c r="A24" s="112"/>
      <c r="B24" s="113"/>
      <c r="C24" s="114"/>
      <c r="D24" s="114"/>
      <c r="E24" s="115"/>
      <c r="F24" s="114"/>
      <c r="G24" s="190"/>
      <c r="H24" s="190"/>
      <c r="I24" s="190"/>
      <c r="J24" s="190"/>
      <c r="K24" s="190"/>
      <c r="L24" s="190"/>
      <c r="M24" s="190"/>
      <c r="N24" s="190"/>
      <c r="O24" s="190"/>
    </row>
    <row r="25" spans="1:15" ht="16.899999999999999" customHeight="1">
      <c r="A25" s="403" t="s">
        <v>135</v>
      </c>
      <c r="B25" s="413" t="s">
        <v>157</v>
      </c>
      <c r="C25" s="413"/>
      <c r="D25" s="414" t="s">
        <v>163</v>
      </c>
      <c r="E25" s="414"/>
      <c r="F25" s="414"/>
      <c r="G25" s="190"/>
      <c r="H25" s="190"/>
      <c r="I25" s="190"/>
      <c r="J25" s="190"/>
      <c r="K25" s="190"/>
      <c r="L25" s="190"/>
      <c r="M25" s="190"/>
      <c r="N25" s="190"/>
      <c r="O25" s="190"/>
    </row>
    <row r="26" spans="1:15" ht="16.899999999999999" customHeight="1">
      <c r="A26" s="403"/>
      <c r="B26" s="413"/>
      <c r="C26" s="413"/>
      <c r="D26" s="414"/>
      <c r="E26" s="414"/>
      <c r="F26" s="414"/>
      <c r="G26" s="190"/>
      <c r="H26" s="190"/>
      <c r="I26" s="190"/>
      <c r="J26" s="190"/>
      <c r="K26" s="190"/>
      <c r="L26" s="190"/>
      <c r="M26" s="190"/>
      <c r="N26" s="190"/>
      <c r="O26" s="190"/>
    </row>
    <row r="27" spans="1:15" ht="11.45" customHeight="1">
      <c r="A27" s="403"/>
      <c r="B27" s="413"/>
      <c r="C27" s="413"/>
      <c r="D27" s="414"/>
      <c r="E27" s="414"/>
      <c r="F27" s="414"/>
      <c r="G27" s="190"/>
      <c r="H27" s="190"/>
      <c r="I27" s="190"/>
      <c r="J27" s="190"/>
      <c r="K27" s="190"/>
      <c r="L27" s="190"/>
      <c r="M27" s="190"/>
      <c r="N27" s="190"/>
      <c r="O27" s="190"/>
    </row>
    <row r="28" spans="1:15" ht="16.899999999999999" customHeight="1">
      <c r="A28" s="403"/>
      <c r="B28" s="413" t="s">
        <v>158</v>
      </c>
      <c r="C28" s="413"/>
      <c r="D28" s="414" t="s">
        <v>162</v>
      </c>
      <c r="E28" s="414"/>
      <c r="F28" s="414"/>
      <c r="G28" s="190"/>
      <c r="H28" s="190"/>
      <c r="I28" s="190"/>
      <c r="J28" s="190"/>
      <c r="K28" s="190"/>
      <c r="L28" s="190"/>
      <c r="M28" s="190"/>
      <c r="N28" s="190"/>
      <c r="O28" s="190"/>
    </row>
    <row r="29" spans="1:15" ht="16.899999999999999" customHeight="1">
      <c r="A29" s="403"/>
      <c r="B29" s="413"/>
      <c r="C29" s="413"/>
      <c r="D29" s="414"/>
      <c r="E29" s="414"/>
      <c r="F29" s="414"/>
      <c r="G29" s="190"/>
      <c r="H29" s="190"/>
      <c r="I29" s="190"/>
      <c r="J29" s="190"/>
      <c r="K29" s="190"/>
      <c r="L29" s="190"/>
      <c r="M29" s="190"/>
      <c r="N29" s="190"/>
      <c r="O29" s="190"/>
    </row>
    <row r="30" spans="1:15" ht="8.4499999999999993" customHeight="1">
      <c r="A30" s="403"/>
      <c r="B30" s="413"/>
      <c r="C30" s="413"/>
      <c r="D30" s="414"/>
      <c r="E30" s="414"/>
      <c r="F30" s="414"/>
      <c r="G30" s="190"/>
      <c r="H30" s="190"/>
      <c r="I30" s="190"/>
      <c r="J30" s="190"/>
      <c r="K30" s="190"/>
      <c r="L30" s="190"/>
      <c r="M30" s="190"/>
      <c r="N30" s="190"/>
      <c r="O30" s="190"/>
    </row>
    <row r="31" spans="1:15" ht="10.15" customHeight="1">
      <c r="A31" s="112"/>
      <c r="B31" s="113"/>
      <c r="C31" s="114"/>
      <c r="D31" s="114"/>
      <c r="E31" s="115"/>
      <c r="F31" s="114"/>
      <c r="G31" s="190"/>
      <c r="H31" s="190"/>
      <c r="I31" s="190"/>
      <c r="J31" s="190"/>
      <c r="K31" s="190"/>
      <c r="L31" s="190"/>
      <c r="M31" s="190"/>
      <c r="N31" s="190"/>
      <c r="O31" s="190"/>
    </row>
    <row r="32" spans="1:15" ht="19.149999999999999" customHeight="1">
      <c r="A32" s="403" t="s">
        <v>134</v>
      </c>
      <c r="B32" s="404" t="s">
        <v>141</v>
      </c>
      <c r="C32" s="404"/>
      <c r="D32" s="404"/>
      <c r="E32" s="404"/>
      <c r="F32" s="404"/>
      <c r="G32" s="190"/>
      <c r="H32" s="190"/>
      <c r="I32" s="190"/>
      <c r="J32" s="190"/>
      <c r="K32" s="190"/>
      <c r="L32" s="190"/>
      <c r="M32" s="190"/>
      <c r="N32" s="190"/>
      <c r="O32" s="190"/>
    </row>
    <row r="33" spans="1:15" ht="19.149999999999999" customHeight="1">
      <c r="A33" s="403"/>
      <c r="B33" s="409" t="s">
        <v>153</v>
      </c>
      <c r="C33" s="409"/>
      <c r="D33" s="409"/>
      <c r="E33" s="107">
        <f>'Business Bank Statements'!D13</f>
        <v>0</v>
      </c>
      <c r="F33" s="412"/>
      <c r="G33" s="190"/>
      <c r="H33" s="190"/>
      <c r="I33" s="190"/>
      <c r="J33" s="190"/>
      <c r="K33" s="190"/>
      <c r="L33" s="190"/>
      <c r="M33" s="190"/>
      <c r="N33" s="190"/>
      <c r="O33" s="190"/>
    </row>
    <row r="34" spans="1:15" ht="19.149999999999999" customHeight="1">
      <c r="A34" s="403"/>
      <c r="B34" s="410" t="s">
        <v>148</v>
      </c>
      <c r="C34" s="410"/>
      <c r="D34" s="410"/>
      <c r="E34" s="108">
        <f>E13</f>
        <v>0</v>
      </c>
      <c r="F34" s="412"/>
      <c r="G34" s="190"/>
      <c r="H34" s="190"/>
      <c r="I34" s="190"/>
      <c r="J34" s="190"/>
      <c r="K34" s="190"/>
      <c r="L34" s="190"/>
      <c r="M34" s="190"/>
      <c r="N34" s="190"/>
      <c r="O34" s="190"/>
    </row>
    <row r="35" spans="1:15" ht="19.149999999999999" customHeight="1">
      <c r="A35" s="403"/>
      <c r="B35" s="410" t="s">
        <v>150</v>
      </c>
      <c r="C35" s="410"/>
      <c r="D35" s="410"/>
      <c r="E35" s="109">
        <f>'Business Bank Statements'!D14</f>
        <v>0</v>
      </c>
      <c r="F35" s="412"/>
      <c r="G35" s="190"/>
      <c r="H35" s="190"/>
      <c r="I35" s="190"/>
      <c r="J35" s="190"/>
      <c r="K35" s="190"/>
      <c r="L35" s="190"/>
      <c r="M35" s="190"/>
      <c r="N35" s="190"/>
      <c r="O35" s="190"/>
    </row>
    <row r="36" spans="1:15" ht="19.149999999999999" customHeight="1">
      <c r="A36" s="403"/>
      <c r="B36" s="400" t="s">
        <v>143</v>
      </c>
      <c r="C36" s="401"/>
      <c r="D36" s="401"/>
      <c r="E36" s="402"/>
      <c r="F36" s="105">
        <f>IFERROR((E33-E34)/'Business Bank Statements'!D23,0)</f>
        <v>0</v>
      </c>
      <c r="G36" s="190"/>
      <c r="H36" s="190"/>
      <c r="I36" s="190"/>
      <c r="J36" s="190"/>
      <c r="K36" s="190"/>
      <c r="L36" s="190"/>
      <c r="M36" s="190"/>
      <c r="N36" s="190"/>
      <c r="O36" s="190"/>
    </row>
    <row r="37" spans="1:15" ht="10.15" customHeight="1">
      <c r="A37" s="117"/>
      <c r="B37" s="118"/>
      <c r="C37" s="118"/>
      <c r="D37" s="118"/>
      <c r="E37" s="118"/>
      <c r="F37" s="119"/>
      <c r="G37" s="190"/>
      <c r="H37" s="190"/>
      <c r="I37" s="190"/>
      <c r="J37" s="190"/>
      <c r="K37" s="190"/>
      <c r="L37" s="190"/>
      <c r="M37" s="190"/>
      <c r="N37" s="190"/>
      <c r="O37" s="190"/>
    </row>
    <row r="38" spans="1:15" ht="18.600000000000001" customHeight="1">
      <c r="A38" s="403" t="s">
        <v>142</v>
      </c>
      <c r="B38" s="404" t="s">
        <v>164</v>
      </c>
      <c r="C38" s="404"/>
      <c r="D38" s="404"/>
      <c r="E38" s="404"/>
      <c r="F38" s="404"/>
      <c r="G38" s="190"/>
      <c r="H38" s="190"/>
      <c r="I38" s="190"/>
      <c r="J38" s="190"/>
      <c r="K38" s="190"/>
      <c r="L38" s="190"/>
      <c r="M38" s="190"/>
      <c r="N38" s="190"/>
      <c r="O38" s="190"/>
    </row>
    <row r="39" spans="1:15" s="192" customFormat="1" ht="19.149999999999999" customHeight="1">
      <c r="A39" s="403"/>
      <c r="B39" s="409" t="s">
        <v>154</v>
      </c>
      <c r="C39" s="409"/>
      <c r="D39" s="409"/>
      <c r="E39" s="409"/>
      <c r="F39" s="120">
        <f>F36</f>
        <v>0</v>
      </c>
      <c r="G39" s="114"/>
      <c r="H39" s="114"/>
      <c r="I39" s="114"/>
      <c r="J39" s="114"/>
      <c r="K39" s="114"/>
      <c r="L39" s="114"/>
      <c r="M39" s="114"/>
      <c r="N39" s="114"/>
      <c r="O39" s="114"/>
    </row>
    <row r="40" spans="1:15" s="192" customFormat="1" ht="19.149999999999999" customHeight="1" thickBot="1">
      <c r="A40" s="403"/>
      <c r="B40" s="409" t="s">
        <v>155</v>
      </c>
      <c r="C40" s="409"/>
      <c r="D40" s="409"/>
      <c r="E40" s="409"/>
      <c r="F40" s="121">
        <f>'Business Bank Statements'!E11</f>
        <v>0</v>
      </c>
      <c r="G40" s="114"/>
      <c r="H40" s="114"/>
      <c r="I40" s="114"/>
      <c r="J40" s="114"/>
      <c r="K40" s="114"/>
      <c r="L40" s="114"/>
      <c r="M40" s="114"/>
      <c r="N40" s="114"/>
      <c r="O40" s="114"/>
    </row>
    <row r="41" spans="1:15" ht="19.149999999999999" customHeight="1" thickTop="1">
      <c r="A41" s="403"/>
      <c r="B41" s="405" t="s">
        <v>156</v>
      </c>
      <c r="C41" s="405"/>
      <c r="D41" s="405"/>
      <c r="E41" s="406"/>
      <c r="F41" s="407">
        <f>IFERROR(MIN(F39,F40),0)</f>
        <v>0</v>
      </c>
      <c r="G41" s="190"/>
      <c r="H41" s="190"/>
      <c r="I41" s="190"/>
      <c r="J41" s="190"/>
      <c r="K41" s="190"/>
      <c r="L41" s="190"/>
      <c r="M41" s="190"/>
      <c r="N41" s="190"/>
      <c r="O41" s="190"/>
    </row>
    <row r="42" spans="1:15" ht="19.149999999999999" customHeight="1" thickBot="1">
      <c r="A42" s="403"/>
      <c r="B42" s="405"/>
      <c r="C42" s="405"/>
      <c r="D42" s="405"/>
      <c r="E42" s="406"/>
      <c r="F42" s="408"/>
      <c r="G42" s="190"/>
      <c r="H42" s="190"/>
      <c r="I42" s="190"/>
      <c r="J42" s="190"/>
      <c r="K42" s="190"/>
      <c r="L42" s="190"/>
      <c r="M42" s="190"/>
      <c r="N42" s="190"/>
      <c r="O42" s="190"/>
    </row>
    <row r="43" spans="1:15" ht="18.75" thickTop="1"/>
  </sheetData>
  <sheetProtection formatCells="0"/>
  <mergeCells count="43">
    <mergeCell ref="B10:F10"/>
    <mergeCell ref="B11:F11"/>
    <mergeCell ref="B35:D35"/>
    <mergeCell ref="B15:D15"/>
    <mergeCell ref="B12:D12"/>
    <mergeCell ref="F12:F15"/>
    <mergeCell ref="B16:E16"/>
    <mergeCell ref="B18:D18"/>
    <mergeCell ref="F17:F18"/>
    <mergeCell ref="B13:D13"/>
    <mergeCell ref="B14:D14"/>
    <mergeCell ref="B17:D17"/>
    <mergeCell ref="A8:A9"/>
    <mergeCell ref="A1:F2"/>
    <mergeCell ref="B8:F9"/>
    <mergeCell ref="A5:A6"/>
    <mergeCell ref="B5:F6"/>
    <mergeCell ref="A3:B3"/>
    <mergeCell ref="E3:F3"/>
    <mergeCell ref="A4:F4"/>
    <mergeCell ref="A25:A30"/>
    <mergeCell ref="A32:A36"/>
    <mergeCell ref="B32:F32"/>
    <mergeCell ref="A11:A23"/>
    <mergeCell ref="B33:D33"/>
    <mergeCell ref="B34:D34"/>
    <mergeCell ref="B20:F20"/>
    <mergeCell ref="F33:F35"/>
    <mergeCell ref="B25:C27"/>
    <mergeCell ref="D25:F27"/>
    <mergeCell ref="B28:C30"/>
    <mergeCell ref="D28:F30"/>
    <mergeCell ref="B23:F23"/>
    <mergeCell ref="B21:E22"/>
    <mergeCell ref="F21:F22"/>
    <mergeCell ref="B19:E19"/>
    <mergeCell ref="B36:E36"/>
    <mergeCell ref="A38:A42"/>
    <mergeCell ref="B38:F38"/>
    <mergeCell ref="B41:E42"/>
    <mergeCell ref="F41:F42"/>
    <mergeCell ref="B39:E39"/>
    <mergeCell ref="B40:E40"/>
  </mergeCells>
  <conditionalFormatting sqref="B19:B20">
    <cfRule type="expression" dxfId="6" priority="6">
      <formula>#REF!="Bizminer Report"</formula>
    </cfRule>
    <cfRule type="expression" dxfId="5" priority="7">
      <formula>#REF!="Third-Party Expense Statement"</formula>
    </cfRule>
  </conditionalFormatting>
  <printOptions horizontalCentered="1"/>
  <pageMargins left="0.3" right="0.3" top="0.4" bottom="0.4" header="0.3" footer="0.3"/>
  <pageSetup orientation="portrait" r:id="rId1"/>
  <headerFooter>
    <oddFooter>&amp;R11/11/2019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16FF-0935-4B8F-85DB-035828261AF9}">
  <sheetPr>
    <pageSetUpPr fitToPage="1"/>
  </sheetPr>
  <dimension ref="A1:Q51"/>
  <sheetViews>
    <sheetView tabSelected="1" topLeftCell="A8" zoomScale="70" zoomScaleNormal="70" workbookViewId="0">
      <selection activeCell="K30" sqref="K30"/>
    </sheetView>
  </sheetViews>
  <sheetFormatPr defaultColWidth="8.85546875" defaultRowHeight="15.75"/>
  <cols>
    <col min="1" max="1" width="5.28515625" style="143" customWidth="1"/>
    <col min="2" max="2" width="21" style="143" customWidth="1"/>
    <col min="3" max="3" width="22.85546875" style="143" customWidth="1"/>
    <col min="4" max="4" width="31" style="143" customWidth="1"/>
    <col min="5" max="8" width="26.7109375" style="143" customWidth="1"/>
    <col min="10" max="10" width="12.42578125" bestFit="1" customWidth="1"/>
  </cols>
  <sheetData>
    <row r="1" spans="1:8" ht="27.6" customHeight="1">
      <c r="A1" s="478" t="s">
        <v>178</v>
      </c>
      <c r="B1" s="479"/>
      <c r="C1" s="479"/>
      <c r="D1" s="479"/>
      <c r="E1" s="479"/>
      <c r="F1" s="480"/>
      <c r="G1" s="480"/>
      <c r="H1" s="481"/>
    </row>
    <row r="2" spans="1:8" ht="19.899999999999999" customHeight="1">
      <c r="A2" s="436" t="s">
        <v>165</v>
      </c>
      <c r="B2" s="436"/>
      <c r="C2" s="490"/>
      <c r="D2" s="490"/>
      <c r="E2" s="135" t="s">
        <v>166</v>
      </c>
      <c r="F2" s="209"/>
      <c r="G2" s="135" t="s">
        <v>204</v>
      </c>
      <c r="H2" s="210"/>
    </row>
    <row r="3" spans="1:8" ht="8.4499999999999993" customHeight="1">
      <c r="A3" s="491"/>
      <c r="B3" s="491"/>
      <c r="C3" s="491"/>
      <c r="D3" s="491"/>
      <c r="E3" s="491"/>
      <c r="F3" s="491"/>
      <c r="G3" s="491"/>
      <c r="H3" s="491"/>
    </row>
    <row r="4" spans="1:8" ht="16.899999999999999" customHeight="1">
      <c r="A4" s="488" t="s">
        <v>177</v>
      </c>
      <c r="B4" s="489"/>
      <c r="C4" s="489"/>
      <c r="D4" s="489"/>
      <c r="E4" s="489"/>
      <c r="F4" s="489"/>
      <c r="G4" s="489"/>
      <c r="H4" s="489"/>
    </row>
    <row r="5" spans="1:8" s="136" customFormat="1" ht="16.899999999999999" customHeight="1">
      <c r="A5" s="219"/>
      <c r="B5" s="492" t="s">
        <v>176</v>
      </c>
      <c r="C5" s="493"/>
      <c r="D5" s="220" t="s">
        <v>175</v>
      </c>
      <c r="E5" s="221" t="s">
        <v>118</v>
      </c>
      <c r="F5" s="222" t="s">
        <v>174</v>
      </c>
      <c r="G5" s="223" t="s">
        <v>173</v>
      </c>
      <c r="H5" s="222" t="s">
        <v>172</v>
      </c>
    </row>
    <row r="6" spans="1:8" ht="21" customHeight="1">
      <c r="A6" s="137">
        <v>1</v>
      </c>
      <c r="B6" s="494"/>
      <c r="C6" s="495"/>
      <c r="D6" s="128"/>
      <c r="E6" s="129"/>
      <c r="F6" s="124">
        <v>100000</v>
      </c>
      <c r="G6" s="138">
        <v>1</v>
      </c>
      <c r="H6" s="139">
        <f>F6*G6</f>
        <v>100000</v>
      </c>
    </row>
    <row r="7" spans="1:8" ht="21" customHeight="1">
      <c r="A7" s="137">
        <v>2</v>
      </c>
      <c r="B7" s="496"/>
      <c r="C7" s="497"/>
      <c r="D7" s="128"/>
      <c r="E7" s="129"/>
      <c r="F7" s="124"/>
      <c r="G7" s="138">
        <v>1</v>
      </c>
      <c r="H7" s="139">
        <f>F7*G7</f>
        <v>0</v>
      </c>
    </row>
    <row r="8" spans="1:8" ht="21" customHeight="1">
      <c r="A8" s="137">
        <v>3</v>
      </c>
      <c r="B8" s="496"/>
      <c r="C8" s="497"/>
      <c r="D8" s="128"/>
      <c r="E8" s="129"/>
      <c r="F8" s="124"/>
      <c r="G8" s="138">
        <v>1</v>
      </c>
      <c r="H8" s="139">
        <f t="shared" ref="H8:H9" si="0">F8*G8</f>
        <v>0</v>
      </c>
    </row>
    <row r="9" spans="1:8" ht="21" customHeight="1">
      <c r="A9" s="137">
        <v>4</v>
      </c>
      <c r="B9" s="496"/>
      <c r="C9" s="497"/>
      <c r="D9" s="128"/>
      <c r="E9" s="129"/>
      <c r="F9" s="124"/>
      <c r="G9" s="138">
        <v>1</v>
      </c>
      <c r="H9" s="139">
        <f t="shared" si="0"/>
        <v>0</v>
      </c>
    </row>
    <row r="10" spans="1:8" ht="21" customHeight="1">
      <c r="A10" s="137">
        <v>5</v>
      </c>
      <c r="B10" s="494"/>
      <c r="C10" s="495"/>
      <c r="D10" s="128"/>
      <c r="E10" s="129"/>
      <c r="F10" s="124"/>
      <c r="G10" s="138">
        <v>1</v>
      </c>
      <c r="H10" s="139">
        <f>F10*G10</f>
        <v>0</v>
      </c>
    </row>
    <row r="11" spans="1:8" ht="21" customHeight="1">
      <c r="A11" s="137">
        <v>6</v>
      </c>
      <c r="B11" s="494"/>
      <c r="C11" s="495"/>
      <c r="D11" s="128"/>
      <c r="E11" s="129"/>
      <c r="F11" s="124"/>
      <c r="G11" s="138">
        <v>1</v>
      </c>
      <c r="H11" s="139">
        <f>F11*G11</f>
        <v>0</v>
      </c>
    </row>
    <row r="12" spans="1:8" ht="16.899999999999999" customHeight="1">
      <c r="A12" s="485" t="s">
        <v>171</v>
      </c>
      <c r="B12" s="486"/>
      <c r="C12" s="486"/>
      <c r="D12" s="486"/>
      <c r="E12" s="486"/>
      <c r="F12" s="486"/>
      <c r="G12" s="486"/>
      <c r="H12" s="487"/>
    </row>
    <row r="13" spans="1:8" ht="21" customHeight="1">
      <c r="A13" s="137">
        <v>1</v>
      </c>
      <c r="B13" s="500"/>
      <c r="C13" s="501"/>
      <c r="D13" s="130"/>
      <c r="E13" s="131"/>
      <c r="F13" s="124">
        <v>100000</v>
      </c>
      <c r="G13" s="138">
        <v>1</v>
      </c>
      <c r="H13" s="139">
        <f>F13*G13</f>
        <v>100000</v>
      </c>
    </row>
    <row r="14" spans="1:8" ht="21" customHeight="1">
      <c r="A14" s="137">
        <v>2</v>
      </c>
      <c r="B14" s="500"/>
      <c r="C14" s="501"/>
      <c r="D14" s="130"/>
      <c r="E14" s="131"/>
      <c r="F14" s="132"/>
      <c r="G14" s="138">
        <v>1</v>
      </c>
      <c r="H14" s="139">
        <f>F14*G14</f>
        <v>0</v>
      </c>
    </row>
    <row r="15" spans="1:8" ht="21" customHeight="1">
      <c r="A15" s="137">
        <v>3</v>
      </c>
      <c r="B15" s="500"/>
      <c r="C15" s="501"/>
      <c r="D15" s="130"/>
      <c r="E15" s="131"/>
      <c r="F15" s="132"/>
      <c r="G15" s="138">
        <v>1</v>
      </c>
      <c r="H15" s="139">
        <f t="shared" ref="H15:H16" si="1">F15*G15</f>
        <v>0</v>
      </c>
    </row>
    <row r="16" spans="1:8" ht="21" customHeight="1">
      <c r="A16" s="137">
        <v>4</v>
      </c>
      <c r="B16" s="500"/>
      <c r="C16" s="501"/>
      <c r="D16" s="130"/>
      <c r="E16" s="131"/>
      <c r="F16" s="132"/>
      <c r="G16" s="138">
        <v>1</v>
      </c>
      <c r="H16" s="139">
        <f t="shared" si="1"/>
        <v>0</v>
      </c>
    </row>
    <row r="17" spans="1:17" ht="21" customHeight="1">
      <c r="A17" s="137">
        <v>5</v>
      </c>
      <c r="B17" s="500"/>
      <c r="C17" s="501"/>
      <c r="D17" s="130"/>
      <c r="E17" s="131"/>
      <c r="F17" s="132"/>
      <c r="G17" s="138">
        <v>1</v>
      </c>
      <c r="H17" s="139">
        <f>F17*G17</f>
        <v>0</v>
      </c>
    </row>
    <row r="18" spans="1:17" ht="21" customHeight="1">
      <c r="A18" s="137">
        <v>6</v>
      </c>
      <c r="B18" s="500"/>
      <c r="C18" s="501"/>
      <c r="D18" s="130"/>
      <c r="E18" s="131"/>
      <c r="F18" s="132"/>
      <c r="G18" s="138">
        <v>1</v>
      </c>
      <c r="H18" s="139">
        <f>F18*G18</f>
        <v>0</v>
      </c>
    </row>
    <row r="19" spans="1:17" ht="16.899999999999999" customHeight="1">
      <c r="A19" s="482" t="s">
        <v>170</v>
      </c>
      <c r="B19" s="483"/>
      <c r="C19" s="483"/>
      <c r="D19" s="483"/>
      <c r="E19" s="483"/>
      <c r="F19" s="483"/>
      <c r="G19" s="483"/>
      <c r="H19" s="484"/>
    </row>
    <row r="20" spans="1:17" ht="21" customHeight="1">
      <c r="A20" s="137">
        <v>1</v>
      </c>
      <c r="B20" s="496"/>
      <c r="C20" s="497"/>
      <c r="D20" s="128"/>
      <c r="E20" s="129"/>
      <c r="F20" s="124">
        <v>100000</v>
      </c>
      <c r="G20" s="138">
        <v>1</v>
      </c>
      <c r="H20" s="139">
        <f>F20*G20</f>
        <v>100000</v>
      </c>
    </row>
    <row r="21" spans="1:17" ht="21" customHeight="1">
      <c r="A21" s="137">
        <v>2</v>
      </c>
      <c r="B21" s="496"/>
      <c r="C21" s="497"/>
      <c r="D21" s="128"/>
      <c r="E21" s="129"/>
      <c r="F21" s="124"/>
      <c r="G21" s="138">
        <v>1</v>
      </c>
      <c r="H21" s="139">
        <f>F21*G21</f>
        <v>0</v>
      </c>
    </row>
    <row r="22" spans="1:17" ht="21" customHeight="1">
      <c r="A22" s="137">
        <v>3</v>
      </c>
      <c r="B22" s="496"/>
      <c r="C22" s="497"/>
      <c r="D22" s="128"/>
      <c r="E22" s="129"/>
      <c r="F22" s="124"/>
      <c r="G22" s="138">
        <v>1</v>
      </c>
      <c r="H22" s="139">
        <f t="shared" ref="H22:H23" si="2">F22*G22</f>
        <v>0</v>
      </c>
    </row>
    <row r="23" spans="1:17" ht="21" customHeight="1">
      <c r="A23" s="137">
        <v>4</v>
      </c>
      <c r="B23" s="496"/>
      <c r="C23" s="497"/>
      <c r="D23" s="128"/>
      <c r="E23" s="129"/>
      <c r="F23" s="124"/>
      <c r="G23" s="138">
        <v>1</v>
      </c>
      <c r="H23" s="139">
        <f t="shared" si="2"/>
        <v>0</v>
      </c>
    </row>
    <row r="24" spans="1:17" ht="21" customHeight="1">
      <c r="A24" s="137">
        <v>5</v>
      </c>
      <c r="B24" s="496"/>
      <c r="C24" s="497"/>
      <c r="D24" s="128"/>
      <c r="E24" s="129"/>
      <c r="F24" s="124"/>
      <c r="G24" s="138">
        <v>1</v>
      </c>
      <c r="H24" s="139">
        <f>F24*G24</f>
        <v>0</v>
      </c>
    </row>
    <row r="25" spans="1:17" ht="21" customHeight="1">
      <c r="A25" s="140">
        <v>6</v>
      </c>
      <c r="B25" s="498"/>
      <c r="C25" s="499"/>
      <c r="D25" s="133"/>
      <c r="E25" s="134"/>
      <c r="F25" s="125"/>
      <c r="G25" s="138">
        <v>1</v>
      </c>
      <c r="H25" s="139">
        <f>F25*G25</f>
        <v>0</v>
      </c>
    </row>
    <row r="26" spans="1:17" ht="26.45" customHeight="1">
      <c r="A26" s="443"/>
      <c r="B26" s="444"/>
      <c r="C26" s="444"/>
      <c r="D26" s="444"/>
      <c r="E26" s="444"/>
      <c r="F26" s="441" t="s">
        <v>179</v>
      </c>
      <c r="G26" s="442"/>
      <c r="H26" s="141">
        <f>IFERROR(SUM(H20:H25,H13:H18,H6:H11),0)</f>
        <v>300000</v>
      </c>
      <c r="J26" s="142"/>
      <c r="N26" s="143"/>
      <c r="O26" s="143"/>
      <c r="P26" s="143"/>
      <c r="Q26" s="143"/>
    </row>
    <row r="27" spans="1:17" ht="86.45" customHeight="1">
      <c r="A27" s="451" t="s">
        <v>220</v>
      </c>
      <c r="B27" s="452"/>
      <c r="C27" s="452"/>
      <c r="D27" s="453"/>
      <c r="E27" s="454"/>
      <c r="F27" s="448" t="s">
        <v>218</v>
      </c>
      <c r="G27" s="449"/>
      <c r="H27" s="450"/>
    </row>
    <row r="28" spans="1:17" ht="22.15" customHeight="1">
      <c r="A28" s="437" t="s">
        <v>180</v>
      </c>
      <c r="B28" s="438"/>
      <c r="C28" s="475">
        <v>100000</v>
      </c>
      <c r="D28" s="476"/>
      <c r="E28" s="455"/>
      <c r="F28" s="456" t="s">
        <v>169</v>
      </c>
      <c r="G28" s="457"/>
      <c r="H28" s="144">
        <f>H26</f>
        <v>300000</v>
      </c>
    </row>
    <row r="29" spans="1:17" ht="22.15" customHeight="1">
      <c r="A29" s="445" t="s">
        <v>185</v>
      </c>
      <c r="B29" s="446"/>
      <c r="C29" s="447"/>
      <c r="D29" s="145">
        <f>C28*1.5</f>
        <v>150000</v>
      </c>
      <c r="E29" s="455"/>
      <c r="F29" s="437" t="s">
        <v>180</v>
      </c>
      <c r="G29" s="438"/>
      <c r="H29" s="228">
        <v>100000</v>
      </c>
    </row>
    <row r="30" spans="1:17" ht="22.15" customHeight="1">
      <c r="A30" s="445" t="s">
        <v>186</v>
      </c>
      <c r="B30" s="446"/>
      <c r="C30" s="447"/>
      <c r="D30" s="145">
        <f>H26</f>
        <v>300000</v>
      </c>
      <c r="E30" s="455"/>
      <c r="F30" s="437" t="s">
        <v>181</v>
      </c>
      <c r="G30" s="438"/>
      <c r="H30" s="690">
        <v>20</v>
      </c>
    </row>
    <row r="31" spans="1:17" ht="22.15" customHeight="1">
      <c r="A31" s="461" t="s">
        <v>187</v>
      </c>
      <c r="B31" s="462"/>
      <c r="C31" s="463"/>
      <c r="D31" s="467">
        <f>IF(C28&lt;666666.66,D29,B51)</f>
        <v>150000</v>
      </c>
      <c r="E31" s="455"/>
      <c r="F31" s="437" t="s">
        <v>182</v>
      </c>
      <c r="G31" s="438"/>
      <c r="H31" s="127">
        <v>4</v>
      </c>
    </row>
    <row r="32" spans="1:17" ht="22.15" customHeight="1">
      <c r="A32" s="464"/>
      <c r="B32" s="465"/>
      <c r="C32" s="466"/>
      <c r="D32" s="468"/>
      <c r="E32" s="455"/>
      <c r="F32" s="437" t="s">
        <v>183</v>
      </c>
      <c r="G32" s="438"/>
      <c r="H32" s="127">
        <v>4</v>
      </c>
    </row>
    <row r="33" spans="1:8" ht="22.15" customHeight="1">
      <c r="A33" s="469" t="str">
        <f>IF(D31=0,"",IF(D31&lt;=H26,"ELIGIBLE: Sufficient Assets for Program Eligibility","INELIGIBLE: Insufficient Assets for Program Eligibility"))</f>
        <v>ELIGIBLE: Sufficient Assets for Program Eligibility</v>
      </c>
      <c r="B33" s="470"/>
      <c r="C33" s="470"/>
      <c r="D33" s="471"/>
      <c r="E33" s="455"/>
      <c r="F33" s="439" t="s">
        <v>188</v>
      </c>
      <c r="G33" s="440"/>
      <c r="H33" s="146">
        <f>SUM(H30:H32)</f>
        <v>28</v>
      </c>
    </row>
    <row r="34" spans="1:8" ht="22.15" customHeight="1">
      <c r="A34" s="472"/>
      <c r="B34" s="473"/>
      <c r="C34" s="473"/>
      <c r="D34" s="474"/>
      <c r="E34" s="455"/>
      <c r="F34" s="436" t="s">
        <v>189</v>
      </c>
      <c r="G34" s="416"/>
      <c r="H34" s="236">
        <f>H28-H33</f>
        <v>299972</v>
      </c>
    </row>
    <row r="35" spans="1:8" ht="22.15" customHeight="1">
      <c r="A35" s="437" t="s">
        <v>181</v>
      </c>
      <c r="B35" s="477"/>
      <c r="C35" s="438"/>
      <c r="D35" s="690">
        <v>20</v>
      </c>
      <c r="E35" s="455"/>
      <c r="F35" s="416"/>
      <c r="G35" s="416"/>
      <c r="H35" s="236"/>
    </row>
    <row r="36" spans="1:8" ht="22.15" customHeight="1">
      <c r="A36" s="437" t="s">
        <v>182</v>
      </c>
      <c r="B36" s="477"/>
      <c r="C36" s="438"/>
      <c r="D36" s="690">
        <v>20</v>
      </c>
      <c r="E36" s="455"/>
      <c r="F36" s="469" t="str">
        <f>IF(H34&gt;=0,"ELIGIBLE: Sufficient Assets","INELIGIBLE: Insufficient Assets")</f>
        <v>ELIGIBLE: Sufficient Assets</v>
      </c>
      <c r="G36" s="470"/>
      <c r="H36" s="471"/>
    </row>
    <row r="37" spans="1:8" ht="19.899999999999999" customHeight="1">
      <c r="A37" s="437" t="s">
        <v>183</v>
      </c>
      <c r="B37" s="477"/>
      <c r="C37" s="438"/>
      <c r="D37" s="690">
        <v>20</v>
      </c>
      <c r="E37" s="455"/>
      <c r="F37" s="472"/>
      <c r="G37" s="473"/>
      <c r="H37" s="474"/>
    </row>
    <row r="38" spans="1:8" ht="19.899999999999999" customHeight="1">
      <c r="A38" s="511" t="s">
        <v>188</v>
      </c>
      <c r="B38" s="512"/>
      <c r="C38" s="513"/>
      <c r="D38" s="691">
        <f>SUM(D35:D37)</f>
        <v>60</v>
      </c>
      <c r="E38" s="455"/>
      <c r="F38" s="506" t="s">
        <v>219</v>
      </c>
      <c r="G38" s="507"/>
      <c r="H38" s="508"/>
    </row>
    <row r="39" spans="1:8" ht="39.6" customHeight="1">
      <c r="A39" s="503" t="s">
        <v>189</v>
      </c>
      <c r="B39" s="504"/>
      <c r="C39" s="505"/>
      <c r="D39" s="151">
        <f>H26-D38</f>
        <v>299940</v>
      </c>
      <c r="E39" s="455"/>
      <c r="F39" s="458">
        <f>H34/84</f>
        <v>3571.0952380952381</v>
      </c>
      <c r="G39" s="459"/>
      <c r="H39" s="460"/>
    </row>
    <row r="40" spans="1:8" ht="30" customHeight="1">
      <c r="A40" s="506" t="s">
        <v>184</v>
      </c>
      <c r="B40" s="507"/>
      <c r="C40" s="508"/>
      <c r="D40" s="152">
        <f>D39/60</f>
        <v>4999</v>
      </c>
      <c r="E40" s="509"/>
      <c r="F40" s="509"/>
      <c r="G40" s="509"/>
      <c r="H40" s="509"/>
    </row>
    <row r="41" spans="1:8" ht="21" customHeight="1">
      <c r="A41" s="147"/>
      <c r="B41" s="148"/>
      <c r="C41" s="148"/>
      <c r="D41" s="149"/>
      <c r="E41" s="510"/>
      <c r="F41" s="510"/>
      <c r="G41" s="510"/>
      <c r="H41" s="510"/>
    </row>
    <row r="42" spans="1:8" ht="22.15" customHeight="1">
      <c r="A42" s="502" t="s">
        <v>113</v>
      </c>
      <c r="B42" s="502"/>
      <c r="C42" s="502"/>
      <c r="D42" s="227"/>
      <c r="E42" s="227"/>
      <c r="F42" s="227"/>
      <c r="G42" s="227"/>
      <c r="H42" s="227"/>
    </row>
    <row r="43" spans="1:8" ht="22.15" customHeight="1">
      <c r="A43" s="502"/>
      <c r="B43" s="502"/>
      <c r="C43" s="502"/>
      <c r="D43" s="227"/>
      <c r="E43" s="227"/>
      <c r="F43" s="227"/>
      <c r="G43" s="227"/>
      <c r="H43" s="227"/>
    </row>
    <row r="44" spans="1:8" ht="22.15" customHeight="1">
      <c r="A44" s="502"/>
      <c r="B44" s="502"/>
      <c r="C44" s="502"/>
      <c r="D44" s="227"/>
      <c r="E44" s="227"/>
      <c r="F44" s="227"/>
      <c r="G44" s="227"/>
      <c r="H44" s="227"/>
    </row>
    <row r="45" spans="1:8" ht="22.15" customHeight="1">
      <c r="A45" s="502"/>
      <c r="B45" s="502"/>
      <c r="C45" s="502"/>
      <c r="D45" s="227"/>
      <c r="E45" s="227"/>
      <c r="F45" s="227"/>
      <c r="G45" s="227"/>
      <c r="H45" s="227"/>
    </row>
    <row r="46" spans="1:8" ht="22.15" customHeight="1">
      <c r="A46" s="502"/>
      <c r="B46" s="502"/>
      <c r="C46" s="502"/>
      <c r="D46" s="227"/>
      <c r="E46" s="227"/>
      <c r="F46" s="227"/>
      <c r="G46" s="227"/>
      <c r="H46" s="227"/>
    </row>
    <row r="47" spans="1:8">
      <c r="A47" s="150"/>
      <c r="B47" s="150"/>
      <c r="C47" s="150"/>
      <c r="D47" s="150"/>
      <c r="E47" s="150"/>
    </row>
    <row r="51" spans="2:2">
      <c r="B51" s="153"/>
    </row>
  </sheetData>
  <sheetProtection formatCells="0"/>
  <mergeCells count="60">
    <mergeCell ref="A42:C46"/>
    <mergeCell ref="A39:C39"/>
    <mergeCell ref="A40:C40"/>
    <mergeCell ref="E40:E41"/>
    <mergeCell ref="F36:H37"/>
    <mergeCell ref="F38:H38"/>
    <mergeCell ref="A37:C37"/>
    <mergeCell ref="A38:C38"/>
    <mergeCell ref="G40:G41"/>
    <mergeCell ref="F40:F41"/>
    <mergeCell ref="H40:H41"/>
    <mergeCell ref="B24:C24"/>
    <mergeCell ref="B25:C25"/>
    <mergeCell ref="B8:C8"/>
    <mergeCell ref="B9:C9"/>
    <mergeCell ref="B15:C15"/>
    <mergeCell ref="B16:C16"/>
    <mergeCell ref="B22:C22"/>
    <mergeCell ref="B13:C13"/>
    <mergeCell ref="B14:C14"/>
    <mergeCell ref="B17:C17"/>
    <mergeCell ref="B18:C18"/>
    <mergeCell ref="B10:C10"/>
    <mergeCell ref="B11:C11"/>
    <mergeCell ref="B23:C23"/>
    <mergeCell ref="B20:C20"/>
    <mergeCell ref="B21:C21"/>
    <mergeCell ref="A1:H1"/>
    <mergeCell ref="A19:H19"/>
    <mergeCell ref="A12:H12"/>
    <mergeCell ref="A4:H4"/>
    <mergeCell ref="C2:D2"/>
    <mergeCell ref="A2:B2"/>
    <mergeCell ref="A3:H3"/>
    <mergeCell ref="B5:C5"/>
    <mergeCell ref="B6:C6"/>
    <mergeCell ref="B7:C7"/>
    <mergeCell ref="F26:G26"/>
    <mergeCell ref="A26:E26"/>
    <mergeCell ref="A29:C29"/>
    <mergeCell ref="F27:H27"/>
    <mergeCell ref="A27:D27"/>
    <mergeCell ref="E27:E39"/>
    <mergeCell ref="F28:G28"/>
    <mergeCell ref="A30:C30"/>
    <mergeCell ref="A28:B28"/>
    <mergeCell ref="F39:H39"/>
    <mergeCell ref="A31:C32"/>
    <mergeCell ref="D31:D32"/>
    <mergeCell ref="A33:D34"/>
    <mergeCell ref="C28:D28"/>
    <mergeCell ref="A35:C35"/>
    <mergeCell ref="A36:C36"/>
    <mergeCell ref="F34:G35"/>
    <mergeCell ref="H34:H35"/>
    <mergeCell ref="F29:G29"/>
    <mergeCell ref="F30:G30"/>
    <mergeCell ref="F31:G31"/>
    <mergeCell ref="F32:G32"/>
    <mergeCell ref="F33:G33"/>
  </mergeCells>
  <phoneticPr fontId="66" type="noConversion"/>
  <conditionalFormatting sqref="A28:C28 A29:D34 A35:A38 D38 A39:D40">
    <cfRule type="expression" dxfId="4" priority="6">
      <formula>$F$27="TOTAL ASSET CALCULATION"</formula>
    </cfRule>
  </conditionalFormatting>
  <conditionalFormatting sqref="A27:D27">
    <cfRule type="expression" dxfId="3" priority="7">
      <formula>$F$27="TOTAL ASSET CALCULATION"</formula>
    </cfRule>
  </conditionalFormatting>
  <conditionalFormatting sqref="F29:F33 F34:H35 F36 F38:F39">
    <cfRule type="expression" dxfId="2" priority="5">
      <formula>$F$27="DEBT RATIO CALCULATION"</formula>
    </cfRule>
  </conditionalFormatting>
  <conditionalFormatting sqref="F27:H28">
    <cfRule type="expression" dxfId="1" priority="9">
      <formula>$F$27="DEBT RATIO CALCULATION"</formula>
    </cfRule>
  </conditionalFormatting>
  <conditionalFormatting sqref="H31:H33">
    <cfRule type="expression" dxfId="0" priority="1">
      <formula>$F$27="DEBT RATIO CALCULATION"</formula>
    </cfRule>
  </conditionalFormatting>
  <printOptions horizontalCentered="1"/>
  <pageMargins left="0.3" right="0.3" top="0.3" bottom="0.3" header="0.3" footer="0.3"/>
  <pageSetup scale="70" fitToHeight="0" orientation="landscape" r:id="rId1"/>
  <headerFooter>
    <oddFooter>&amp;R11/11/2019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3"/>
  <sheetViews>
    <sheetView showGridLines="0" topLeftCell="A19" zoomScale="80" zoomScaleNormal="80" zoomScaleSheetLayoutView="100" workbookViewId="0">
      <selection activeCell="A52" sqref="A52:N59"/>
    </sheetView>
  </sheetViews>
  <sheetFormatPr defaultRowHeight="15"/>
  <cols>
    <col min="14" max="14" width="11.5703125" customWidth="1"/>
    <col min="16" max="16" width="14.85546875" customWidth="1"/>
    <col min="18" max="18" width="14" customWidth="1"/>
    <col min="20" max="20" width="17.140625" customWidth="1"/>
  </cols>
  <sheetData>
    <row r="1" spans="1:20" ht="14.45" customHeight="1">
      <c r="A1" s="514" t="s">
        <v>126</v>
      </c>
      <c r="B1" s="514"/>
      <c r="C1" s="514"/>
      <c r="D1" s="514"/>
      <c r="E1" s="514"/>
      <c r="F1" s="514"/>
      <c r="G1" s="514"/>
      <c r="H1" s="514"/>
      <c r="I1" s="514"/>
      <c r="J1" s="514"/>
      <c r="K1" s="514"/>
      <c r="L1" s="514"/>
      <c r="M1" s="514"/>
      <c r="N1" s="514"/>
      <c r="O1" s="514"/>
      <c r="P1" s="514"/>
      <c r="Q1" s="514"/>
      <c r="R1" s="514"/>
      <c r="S1" s="514"/>
      <c r="T1" s="514"/>
    </row>
    <row r="2" spans="1:20" ht="14.45" customHeight="1">
      <c r="A2" s="514"/>
      <c r="B2" s="514"/>
      <c r="C2" s="514"/>
      <c r="D2" s="514"/>
      <c r="E2" s="514"/>
      <c r="F2" s="514"/>
      <c r="G2" s="514"/>
      <c r="H2" s="514"/>
      <c r="I2" s="514"/>
      <c r="J2" s="514"/>
      <c r="K2" s="514"/>
      <c r="L2" s="514"/>
      <c r="M2" s="514"/>
      <c r="N2" s="514"/>
      <c r="O2" s="514"/>
      <c r="P2" s="514"/>
      <c r="Q2" s="514"/>
      <c r="R2" s="514"/>
      <c r="S2" s="514"/>
      <c r="T2" s="514"/>
    </row>
    <row r="3" spans="1:20" ht="14.45" customHeight="1">
      <c r="A3" s="514"/>
      <c r="B3" s="514"/>
      <c r="C3" s="514"/>
      <c r="D3" s="514"/>
      <c r="E3" s="514"/>
      <c r="F3" s="514"/>
      <c r="G3" s="514"/>
      <c r="H3" s="514"/>
      <c r="I3" s="514"/>
      <c r="J3" s="514"/>
      <c r="K3" s="514"/>
      <c r="L3" s="514"/>
      <c r="M3" s="514"/>
      <c r="N3" s="514"/>
      <c r="O3" s="514"/>
      <c r="P3" s="514"/>
      <c r="Q3" s="514"/>
      <c r="R3" s="514"/>
      <c r="S3" s="514"/>
      <c r="T3" s="514"/>
    </row>
    <row r="4" spans="1:20">
      <c r="A4" s="35"/>
      <c r="L4" s="569"/>
      <c r="M4" s="569"/>
      <c r="N4" s="569"/>
      <c r="O4" s="569"/>
      <c r="P4" s="569"/>
      <c r="Q4" s="569"/>
      <c r="R4" s="569"/>
      <c r="S4" s="569"/>
      <c r="T4" s="570"/>
    </row>
    <row r="5" spans="1:20" ht="15.75">
      <c r="A5" s="36" t="s">
        <v>0</v>
      </c>
      <c r="B5" s="3"/>
      <c r="C5" s="3"/>
      <c r="D5" s="3"/>
      <c r="E5" s="4"/>
      <c r="F5" s="518" t="s">
        <v>60</v>
      </c>
      <c r="G5" s="519"/>
      <c r="H5" s="519"/>
      <c r="I5" s="519"/>
      <c r="J5" s="519"/>
      <c r="K5" s="519"/>
      <c r="L5" s="519"/>
      <c r="M5" s="520"/>
      <c r="N5" s="539" t="s">
        <v>127</v>
      </c>
      <c r="O5" s="577"/>
      <c r="P5" s="540"/>
      <c r="Q5" s="539"/>
      <c r="R5" s="577"/>
      <c r="S5" s="577"/>
      <c r="T5" s="544"/>
    </row>
    <row r="6" spans="1:20">
      <c r="A6" s="37" t="s">
        <v>1</v>
      </c>
      <c r="E6" s="6"/>
      <c r="F6" s="521" t="s">
        <v>61</v>
      </c>
      <c r="G6" s="522"/>
      <c r="H6" s="522"/>
      <c r="I6" s="522"/>
      <c r="J6" s="522"/>
      <c r="K6" s="522"/>
      <c r="L6" s="522"/>
      <c r="M6" s="523"/>
      <c r="N6" s="576" t="s">
        <v>3</v>
      </c>
      <c r="O6" s="571" t="s">
        <v>4</v>
      </c>
      <c r="P6" s="572"/>
      <c r="Q6" s="571" t="s">
        <v>4</v>
      </c>
      <c r="R6" s="572"/>
      <c r="S6" s="571" t="s">
        <v>4</v>
      </c>
      <c r="T6" s="575"/>
    </row>
    <row r="7" spans="1:20">
      <c r="A7" s="38" t="s">
        <v>2</v>
      </c>
      <c r="B7" s="1"/>
      <c r="C7" s="1"/>
      <c r="D7" s="1"/>
      <c r="E7" s="5"/>
      <c r="F7" s="524"/>
      <c r="G7" s="525"/>
      <c r="H7" s="525"/>
      <c r="I7" s="525"/>
      <c r="J7" s="525"/>
      <c r="K7" s="525"/>
      <c r="L7" s="525"/>
      <c r="M7" s="526"/>
      <c r="N7" s="538"/>
      <c r="O7" s="573"/>
      <c r="P7" s="574"/>
      <c r="Q7" s="573"/>
      <c r="R7" s="574"/>
      <c r="S7" s="573"/>
      <c r="T7" s="578"/>
    </row>
    <row r="8" spans="1:20">
      <c r="A8" s="39" t="s">
        <v>65</v>
      </c>
      <c r="B8" s="3"/>
      <c r="C8" s="3"/>
      <c r="D8" s="3"/>
      <c r="E8" s="3"/>
      <c r="F8" s="3"/>
      <c r="G8" s="3"/>
      <c r="H8" s="3"/>
      <c r="I8" s="3"/>
      <c r="J8" s="3"/>
      <c r="K8" s="3"/>
      <c r="L8" s="3"/>
      <c r="M8" s="3"/>
      <c r="N8" s="3"/>
      <c r="O8" s="3"/>
      <c r="P8" s="3"/>
      <c r="Q8" s="3"/>
      <c r="R8" s="3"/>
      <c r="S8" s="3"/>
      <c r="T8" s="40"/>
    </row>
    <row r="9" spans="1:20">
      <c r="A9" s="41" t="s">
        <v>5</v>
      </c>
      <c r="B9" s="1"/>
      <c r="C9" s="1"/>
      <c r="D9" s="1"/>
      <c r="E9" s="1"/>
      <c r="F9" s="1"/>
      <c r="G9" s="1"/>
      <c r="H9" s="1"/>
      <c r="I9" s="1"/>
      <c r="J9" s="1"/>
      <c r="K9" s="1"/>
      <c r="L9" s="1"/>
      <c r="M9" s="1"/>
      <c r="N9" s="1"/>
      <c r="O9" s="1"/>
      <c r="P9" s="1"/>
      <c r="Q9" s="1"/>
      <c r="R9" s="1"/>
      <c r="S9" s="1"/>
      <c r="T9" s="42"/>
    </row>
    <row r="10" spans="1:20" ht="21.75" customHeight="1">
      <c r="A10" s="43"/>
      <c r="B10" s="15" t="s">
        <v>67</v>
      </c>
      <c r="C10" s="16"/>
      <c r="D10" s="16"/>
      <c r="E10" s="16"/>
      <c r="F10" s="16"/>
      <c r="G10" s="16"/>
      <c r="H10" s="16"/>
      <c r="I10" s="16"/>
      <c r="J10" s="16"/>
      <c r="K10" s="16"/>
      <c r="L10" s="16"/>
      <c r="M10" s="16"/>
      <c r="N10" s="9" t="s">
        <v>6</v>
      </c>
      <c r="O10" s="539"/>
      <c r="P10" s="540"/>
      <c r="Q10" s="539"/>
      <c r="R10" s="540"/>
      <c r="S10" s="539"/>
      <c r="T10" s="544"/>
    </row>
    <row r="11" spans="1:20">
      <c r="A11" s="43" t="s">
        <v>66</v>
      </c>
      <c r="B11" s="16"/>
      <c r="C11" s="16"/>
      <c r="D11" s="16"/>
      <c r="E11" s="16"/>
      <c r="F11" s="16"/>
      <c r="G11" s="16"/>
      <c r="H11" s="16"/>
      <c r="I11" s="16"/>
      <c r="J11" s="16"/>
      <c r="K11" s="16"/>
      <c r="L11" s="16"/>
      <c r="M11" s="16"/>
      <c r="N11" s="16"/>
      <c r="O11" s="16"/>
      <c r="P11" s="16"/>
      <c r="Q11" s="16"/>
      <c r="R11" s="16"/>
      <c r="S11" s="16"/>
      <c r="T11" s="44"/>
    </row>
    <row r="12" spans="1:20" ht="24" customHeight="1">
      <c r="A12" s="579" t="s">
        <v>30</v>
      </c>
      <c r="B12" s="580"/>
      <c r="C12" s="580"/>
      <c r="D12" s="580"/>
      <c r="E12" s="580"/>
      <c r="F12" s="580"/>
      <c r="G12" s="580"/>
      <c r="H12" s="580"/>
      <c r="I12" s="580"/>
      <c r="J12" s="580"/>
      <c r="K12" s="580"/>
      <c r="L12" s="580"/>
      <c r="M12" s="580"/>
      <c r="N12" s="580"/>
      <c r="O12" s="580"/>
      <c r="P12" s="580"/>
      <c r="Q12" s="580"/>
      <c r="R12" s="580"/>
      <c r="S12" s="580"/>
      <c r="T12" s="581"/>
    </row>
    <row r="13" spans="1:20">
      <c r="A13" s="545" t="s">
        <v>7</v>
      </c>
      <c r="B13" s="546" t="s">
        <v>8</v>
      </c>
      <c r="C13" s="547"/>
      <c r="D13" s="547"/>
      <c r="E13" s="547"/>
      <c r="F13" s="547"/>
      <c r="G13" s="547"/>
      <c r="H13" s="547"/>
      <c r="I13" s="547"/>
      <c r="J13" s="547"/>
      <c r="K13" s="547"/>
      <c r="L13" s="547"/>
      <c r="M13" s="548"/>
      <c r="N13" s="537" t="s">
        <v>3</v>
      </c>
      <c r="O13" s="582"/>
      <c r="P13" s="583"/>
      <c r="Q13" s="582"/>
      <c r="R13" s="583"/>
      <c r="S13" s="582"/>
      <c r="T13" s="586"/>
    </row>
    <row r="14" spans="1:20">
      <c r="A14" s="534"/>
      <c r="B14" s="530" t="s">
        <v>9</v>
      </c>
      <c r="C14" s="531"/>
      <c r="D14" s="531"/>
      <c r="E14" s="531"/>
      <c r="F14" s="531"/>
      <c r="G14" s="531"/>
      <c r="H14" s="531"/>
      <c r="I14" s="531"/>
      <c r="J14" s="531"/>
      <c r="K14" s="531"/>
      <c r="L14" s="531"/>
      <c r="M14" s="532"/>
      <c r="N14" s="538"/>
      <c r="O14" s="584"/>
      <c r="P14" s="585"/>
      <c r="Q14" s="584"/>
      <c r="R14" s="585"/>
      <c r="S14" s="584"/>
      <c r="T14" s="587"/>
    </row>
    <row r="15" spans="1:20">
      <c r="A15" s="45" t="s">
        <v>10</v>
      </c>
      <c r="B15" s="541" t="s">
        <v>11</v>
      </c>
      <c r="C15" s="542"/>
      <c r="D15" s="542"/>
      <c r="E15" s="542"/>
      <c r="F15" s="542"/>
      <c r="G15" s="542"/>
      <c r="H15" s="542"/>
      <c r="I15" s="542"/>
      <c r="J15" s="542"/>
      <c r="K15" s="542"/>
      <c r="L15" s="542"/>
      <c r="M15" s="543"/>
      <c r="N15" s="9" t="s">
        <v>22</v>
      </c>
      <c r="O15" s="515"/>
      <c r="P15" s="516"/>
      <c r="Q15" s="515"/>
      <c r="R15" s="516"/>
      <c r="S15" s="515"/>
      <c r="T15" s="517"/>
    </row>
    <row r="16" spans="1:20">
      <c r="A16" s="45" t="s">
        <v>12</v>
      </c>
      <c r="B16" s="541" t="s">
        <v>90</v>
      </c>
      <c r="C16" s="542"/>
      <c r="D16" s="542"/>
      <c r="E16" s="542"/>
      <c r="F16" s="542"/>
      <c r="G16" s="542"/>
      <c r="H16" s="542"/>
      <c r="I16" s="542"/>
      <c r="J16" s="542"/>
      <c r="K16" s="542"/>
      <c r="L16" s="542"/>
      <c r="M16" s="543"/>
      <c r="N16" s="9" t="s">
        <v>23</v>
      </c>
      <c r="O16" s="515"/>
      <c r="P16" s="516"/>
      <c r="Q16" s="515"/>
      <c r="R16" s="516"/>
      <c r="S16" s="515"/>
      <c r="T16" s="517"/>
    </row>
    <row r="17" spans="1:20">
      <c r="A17" s="45" t="s">
        <v>13</v>
      </c>
      <c r="B17" s="541" t="s">
        <v>92</v>
      </c>
      <c r="C17" s="542"/>
      <c r="D17" s="542"/>
      <c r="E17" s="542"/>
      <c r="F17" s="542"/>
      <c r="G17" s="542"/>
      <c r="H17" s="542"/>
      <c r="I17" s="542"/>
      <c r="J17" s="542"/>
      <c r="K17" s="542"/>
      <c r="L17" s="542"/>
      <c r="M17" s="543"/>
      <c r="N17" s="9" t="s">
        <v>23</v>
      </c>
      <c r="O17" s="515"/>
      <c r="P17" s="516"/>
      <c r="Q17" s="515"/>
      <c r="R17" s="516"/>
      <c r="S17" s="515"/>
      <c r="T17" s="517"/>
    </row>
    <row r="18" spans="1:20">
      <c r="A18" s="45" t="s">
        <v>14</v>
      </c>
      <c r="B18" s="541" t="s">
        <v>15</v>
      </c>
      <c r="C18" s="542"/>
      <c r="D18" s="542"/>
      <c r="E18" s="542"/>
      <c r="F18" s="542"/>
      <c r="G18" s="542"/>
      <c r="H18" s="542"/>
      <c r="I18" s="542"/>
      <c r="J18" s="542"/>
      <c r="K18" s="542"/>
      <c r="L18" s="542"/>
      <c r="M18" s="543"/>
      <c r="N18" s="9" t="s">
        <v>23</v>
      </c>
      <c r="O18" s="515"/>
      <c r="P18" s="516"/>
      <c r="Q18" s="515"/>
      <c r="R18" s="516"/>
      <c r="S18" s="515"/>
      <c r="T18" s="517"/>
    </row>
    <row r="19" spans="1:20">
      <c r="A19" s="533" t="s">
        <v>16</v>
      </c>
      <c r="B19" s="527" t="s">
        <v>17</v>
      </c>
      <c r="C19" s="528"/>
      <c r="D19" s="528"/>
      <c r="E19" s="528"/>
      <c r="F19" s="528"/>
      <c r="G19" s="528"/>
      <c r="H19" s="528"/>
      <c r="I19" s="528"/>
      <c r="J19" s="528"/>
      <c r="K19" s="528"/>
      <c r="L19" s="528"/>
      <c r="M19" s="529"/>
      <c r="N19" s="535" t="s">
        <v>23</v>
      </c>
      <c r="O19" s="549"/>
      <c r="P19" s="567"/>
      <c r="Q19" s="549"/>
      <c r="R19" s="567"/>
      <c r="S19" s="549"/>
      <c r="T19" s="550"/>
    </row>
    <row r="20" spans="1:20">
      <c r="A20" s="534"/>
      <c r="B20" s="530" t="s">
        <v>18</v>
      </c>
      <c r="C20" s="531"/>
      <c r="D20" s="531"/>
      <c r="E20" s="531"/>
      <c r="F20" s="531"/>
      <c r="G20" s="531"/>
      <c r="H20" s="531"/>
      <c r="I20" s="531"/>
      <c r="J20" s="531"/>
      <c r="K20" s="531"/>
      <c r="L20" s="531"/>
      <c r="M20" s="532"/>
      <c r="N20" s="536"/>
      <c r="O20" s="551"/>
      <c r="P20" s="568"/>
      <c r="Q20" s="551"/>
      <c r="R20" s="568"/>
      <c r="S20" s="551"/>
      <c r="T20" s="552"/>
    </row>
    <row r="21" spans="1:20">
      <c r="A21" s="46" t="s">
        <v>88</v>
      </c>
      <c r="B21" s="541" t="s">
        <v>89</v>
      </c>
      <c r="C21" s="542"/>
      <c r="D21" s="542"/>
      <c r="E21" s="542"/>
      <c r="F21" s="542"/>
      <c r="G21" s="542"/>
      <c r="H21" s="542"/>
      <c r="I21" s="542"/>
      <c r="J21" s="542"/>
      <c r="K21" s="542"/>
      <c r="L21" s="542"/>
      <c r="M21" s="543"/>
      <c r="N21" s="12" t="s">
        <v>23</v>
      </c>
      <c r="O21" s="515"/>
      <c r="P21" s="516"/>
      <c r="Q21" s="515"/>
      <c r="R21" s="516"/>
      <c r="S21" s="515"/>
      <c r="T21" s="517"/>
    </row>
    <row r="22" spans="1:20">
      <c r="A22" s="533" t="s">
        <v>19</v>
      </c>
      <c r="B22" s="527" t="s">
        <v>20</v>
      </c>
      <c r="C22" s="528"/>
      <c r="D22" s="528"/>
      <c r="E22" s="528"/>
      <c r="F22" s="528"/>
      <c r="G22" s="528"/>
      <c r="H22" s="528"/>
      <c r="I22" s="528"/>
      <c r="J22" s="528"/>
      <c r="K22" s="528"/>
      <c r="L22" s="528"/>
      <c r="M22" s="529"/>
      <c r="N22" s="535" t="s">
        <v>23</v>
      </c>
      <c r="O22" s="549"/>
      <c r="P22" s="567"/>
      <c r="Q22" s="549"/>
      <c r="R22" s="567"/>
      <c r="S22" s="549"/>
      <c r="T22" s="550"/>
    </row>
    <row r="23" spans="1:20">
      <c r="A23" s="534"/>
      <c r="B23" s="530" t="s">
        <v>21</v>
      </c>
      <c r="C23" s="531"/>
      <c r="D23" s="531"/>
      <c r="E23" s="531"/>
      <c r="F23" s="531"/>
      <c r="G23" s="531"/>
      <c r="H23" s="531"/>
      <c r="I23" s="531"/>
      <c r="J23" s="531"/>
      <c r="K23" s="531"/>
      <c r="L23" s="531"/>
      <c r="M23" s="532"/>
      <c r="N23" s="536"/>
      <c r="O23" s="551"/>
      <c r="P23" s="568"/>
      <c r="Q23" s="551"/>
      <c r="R23" s="568"/>
      <c r="S23" s="551"/>
      <c r="T23" s="552"/>
    </row>
    <row r="24" spans="1:20">
      <c r="A24" s="47"/>
      <c r="B24" s="541" t="s">
        <v>24</v>
      </c>
      <c r="C24" s="542"/>
      <c r="D24" s="542"/>
      <c r="E24" s="542"/>
      <c r="F24" s="542"/>
      <c r="G24" s="542"/>
      <c r="H24" s="542"/>
      <c r="I24" s="542"/>
      <c r="J24" s="542"/>
      <c r="K24" s="542"/>
      <c r="L24" s="542"/>
      <c r="M24" s="543"/>
      <c r="N24" s="9" t="s">
        <v>25</v>
      </c>
      <c r="O24" s="515">
        <f>O13-O15+O16+O17+O18+O19+O21+O22</f>
        <v>0</v>
      </c>
      <c r="P24" s="516"/>
      <c r="Q24" s="515">
        <f>Q13-Q15+Q16+Q17+Q18+Q19+Q21+Q22</f>
        <v>0</v>
      </c>
      <c r="R24" s="516"/>
      <c r="S24" s="515">
        <f>S13-S15+S16+S17+S18+S19+S21+S22</f>
        <v>0</v>
      </c>
      <c r="T24" s="517"/>
    </row>
    <row r="25" spans="1:20">
      <c r="A25" s="48" t="s">
        <v>26</v>
      </c>
      <c r="B25" s="541" t="s">
        <v>27</v>
      </c>
      <c r="C25" s="542"/>
      <c r="D25" s="542"/>
      <c r="E25" s="542"/>
      <c r="F25" s="542"/>
      <c r="G25" s="542"/>
      <c r="H25" s="542"/>
      <c r="I25" s="542"/>
      <c r="J25" s="542"/>
      <c r="K25" s="542"/>
      <c r="L25" s="542"/>
      <c r="M25" s="543"/>
      <c r="N25" s="9" t="s">
        <v>28</v>
      </c>
      <c r="O25" s="561">
        <f>O10</f>
        <v>0</v>
      </c>
      <c r="P25" s="566"/>
      <c r="Q25" s="561">
        <f>Q10</f>
        <v>0</v>
      </c>
      <c r="R25" s="566"/>
      <c r="S25" s="561">
        <f>S10</f>
        <v>0</v>
      </c>
      <c r="T25" s="562"/>
    </row>
    <row r="26" spans="1:20">
      <c r="A26" s="563" t="s">
        <v>29</v>
      </c>
      <c r="B26" s="564"/>
      <c r="C26" s="564"/>
      <c r="D26" s="564"/>
      <c r="E26" s="564"/>
      <c r="F26" s="564"/>
      <c r="G26" s="564"/>
      <c r="H26" s="564"/>
      <c r="I26" s="564"/>
      <c r="J26" s="564"/>
      <c r="K26" s="564"/>
      <c r="L26" s="564"/>
      <c r="M26" s="565"/>
      <c r="N26" s="11" t="s">
        <v>6</v>
      </c>
      <c r="O26" s="539" t="e">
        <f>O24/O25</f>
        <v>#DIV/0!</v>
      </c>
      <c r="P26" s="516"/>
      <c r="Q26" s="539" t="e">
        <f>Q24/Q25</f>
        <v>#DIV/0!</v>
      </c>
      <c r="R26" s="516"/>
      <c r="S26" s="539" t="e">
        <f>S24/S25</f>
        <v>#DIV/0!</v>
      </c>
      <c r="T26" s="517"/>
    </row>
    <row r="27" spans="1:20" ht="15" customHeight="1">
      <c r="A27" s="555" t="s">
        <v>32</v>
      </c>
      <c r="B27" s="556"/>
      <c r="C27" s="556"/>
      <c r="D27" s="556"/>
      <c r="E27" s="556"/>
      <c r="F27" s="556"/>
      <c r="G27" s="556"/>
      <c r="H27" s="556"/>
      <c r="I27" s="556"/>
      <c r="J27" s="556"/>
      <c r="K27" s="556"/>
      <c r="L27" s="556"/>
      <c r="M27" s="556"/>
      <c r="N27" s="556"/>
      <c r="O27" s="556"/>
      <c r="P27" s="556"/>
      <c r="Q27" s="556"/>
      <c r="R27" s="556"/>
      <c r="S27" s="556"/>
      <c r="T27" s="557"/>
    </row>
    <row r="28" spans="1:20">
      <c r="A28" s="558" t="s">
        <v>33</v>
      </c>
      <c r="B28" s="559"/>
      <c r="C28" s="559"/>
      <c r="D28" s="559"/>
      <c r="E28" s="559"/>
      <c r="F28" s="559"/>
      <c r="G28" s="559"/>
      <c r="H28" s="559"/>
      <c r="I28" s="559"/>
      <c r="J28" s="559"/>
      <c r="K28" s="559"/>
      <c r="L28" s="559"/>
      <c r="M28" s="559"/>
      <c r="N28" s="559"/>
      <c r="O28" s="559"/>
      <c r="P28" s="559"/>
      <c r="Q28" s="559"/>
      <c r="R28" s="559"/>
      <c r="S28" s="559"/>
      <c r="T28" s="560"/>
    </row>
    <row r="29" spans="1:20" ht="19.5" customHeight="1">
      <c r="A29" s="49" t="s">
        <v>34</v>
      </c>
      <c r="B29" s="594" t="s">
        <v>36</v>
      </c>
      <c r="C29" s="595"/>
      <c r="D29" s="595"/>
      <c r="E29" s="595"/>
      <c r="F29" s="595"/>
      <c r="G29" s="595"/>
      <c r="H29" s="595"/>
      <c r="I29" s="595"/>
      <c r="J29" s="595"/>
      <c r="K29" s="595"/>
      <c r="L29" s="595"/>
      <c r="M29" s="596"/>
      <c r="N29" s="225" t="s">
        <v>3</v>
      </c>
      <c r="O29" s="582"/>
      <c r="P29" s="583"/>
      <c r="Q29" s="582"/>
      <c r="R29" s="583"/>
      <c r="S29" s="582"/>
      <c r="T29" s="586"/>
    </row>
    <row r="30" spans="1:20">
      <c r="A30" s="533" t="s">
        <v>35</v>
      </c>
      <c r="B30" s="527" t="s">
        <v>37</v>
      </c>
      <c r="C30" s="528"/>
      <c r="D30" s="528"/>
      <c r="E30" s="528"/>
      <c r="F30" s="528"/>
      <c r="G30" s="528"/>
      <c r="H30" s="528"/>
      <c r="I30" s="528"/>
      <c r="J30" s="528"/>
      <c r="K30" s="528"/>
      <c r="L30" s="528"/>
      <c r="M30" s="529"/>
      <c r="N30" s="535" t="s">
        <v>39</v>
      </c>
      <c r="O30" s="588">
        <v>0.75</v>
      </c>
      <c r="P30" s="589"/>
      <c r="Q30" s="588">
        <v>0.75</v>
      </c>
      <c r="R30" s="589"/>
      <c r="S30" s="588">
        <v>0.75</v>
      </c>
      <c r="T30" s="592"/>
    </row>
    <row r="31" spans="1:20">
      <c r="A31" s="534"/>
      <c r="B31" s="530" t="s">
        <v>38</v>
      </c>
      <c r="C31" s="531"/>
      <c r="D31" s="531"/>
      <c r="E31" s="531"/>
      <c r="F31" s="531"/>
      <c r="G31" s="531"/>
      <c r="H31" s="531"/>
      <c r="I31" s="531"/>
      <c r="J31" s="531"/>
      <c r="K31" s="531"/>
      <c r="L31" s="531"/>
      <c r="M31" s="532"/>
      <c r="N31" s="536"/>
      <c r="O31" s="590"/>
      <c r="P31" s="591"/>
      <c r="Q31" s="590"/>
      <c r="R31" s="591"/>
      <c r="S31" s="590"/>
      <c r="T31" s="593"/>
    </row>
    <row r="32" spans="1:20">
      <c r="A32" s="47"/>
      <c r="B32" s="541" t="s">
        <v>40</v>
      </c>
      <c r="C32" s="542"/>
      <c r="D32" s="542"/>
      <c r="E32" s="542"/>
      <c r="F32" s="542"/>
      <c r="G32" s="542"/>
      <c r="H32" s="542"/>
      <c r="I32" s="542"/>
      <c r="J32" s="542"/>
      <c r="K32" s="542"/>
      <c r="L32" s="542"/>
      <c r="M32" s="543"/>
      <c r="N32" s="9" t="s">
        <v>25</v>
      </c>
      <c r="O32" s="515">
        <f>O29*O30</f>
        <v>0</v>
      </c>
      <c r="P32" s="516"/>
      <c r="Q32" s="515">
        <f>Q29*Q30</f>
        <v>0</v>
      </c>
      <c r="R32" s="516"/>
      <c r="S32" s="515">
        <f>S29*S30</f>
        <v>0</v>
      </c>
      <c r="T32" s="517"/>
    </row>
    <row r="33" spans="1:24">
      <c r="A33" s="533" t="s">
        <v>41</v>
      </c>
      <c r="B33" s="527" t="s">
        <v>43</v>
      </c>
      <c r="C33" s="528"/>
      <c r="D33" s="528"/>
      <c r="E33" s="528"/>
      <c r="F33" s="528"/>
      <c r="G33" s="528"/>
      <c r="H33" s="528"/>
      <c r="I33" s="528"/>
      <c r="J33" s="528"/>
      <c r="K33" s="528"/>
      <c r="L33" s="528"/>
      <c r="M33" s="529"/>
      <c r="N33" s="535" t="s">
        <v>23</v>
      </c>
      <c r="O33" s="549"/>
      <c r="P33" s="567"/>
      <c r="Q33" s="549"/>
      <c r="R33" s="567"/>
      <c r="S33" s="549"/>
      <c r="T33" s="550"/>
      <c r="X33" s="224"/>
    </row>
    <row r="34" spans="1:24">
      <c r="A34" s="534"/>
      <c r="B34" s="603" t="s">
        <v>42</v>
      </c>
      <c r="C34" s="604"/>
      <c r="D34" s="604"/>
      <c r="E34" s="604"/>
      <c r="F34" s="604"/>
      <c r="G34" s="604"/>
      <c r="H34" s="604"/>
      <c r="I34" s="604"/>
      <c r="J34" s="604"/>
      <c r="K34" s="604"/>
      <c r="L34" s="604"/>
      <c r="M34" s="605"/>
      <c r="N34" s="536"/>
      <c r="O34" s="551"/>
      <c r="P34" s="568"/>
      <c r="Q34" s="551"/>
      <c r="R34" s="568"/>
      <c r="S34" s="551"/>
      <c r="T34" s="552"/>
    </row>
    <row r="35" spans="1:24">
      <c r="A35" s="563" t="s">
        <v>44</v>
      </c>
      <c r="B35" s="564"/>
      <c r="C35" s="564"/>
      <c r="D35" s="564"/>
      <c r="E35" s="564"/>
      <c r="F35" s="564"/>
      <c r="G35" s="564"/>
      <c r="H35" s="564"/>
      <c r="I35" s="564"/>
      <c r="J35" s="564"/>
      <c r="K35" s="564"/>
      <c r="L35" s="564"/>
      <c r="M35" s="565"/>
      <c r="N35" s="11" t="s">
        <v>6</v>
      </c>
      <c r="O35" s="515">
        <f>O32+O33</f>
        <v>0</v>
      </c>
      <c r="P35" s="516"/>
      <c r="Q35" s="515">
        <f>Q32+Q33</f>
        <v>0</v>
      </c>
      <c r="R35" s="516"/>
      <c r="S35" s="515">
        <f>S32+S33</f>
        <v>0</v>
      </c>
      <c r="T35" s="517"/>
    </row>
    <row r="36" spans="1:24">
      <c r="A36" s="606" t="s">
        <v>45</v>
      </c>
      <c r="B36" s="607"/>
      <c r="C36" s="607"/>
      <c r="D36" s="607"/>
      <c r="E36" s="607"/>
      <c r="F36" s="607"/>
      <c r="G36" s="607"/>
      <c r="H36" s="607"/>
      <c r="I36" s="607"/>
      <c r="J36" s="607"/>
      <c r="K36" s="607"/>
      <c r="L36" s="607"/>
      <c r="M36" s="607"/>
      <c r="N36" s="607"/>
      <c r="O36" s="607"/>
      <c r="P36" s="607"/>
      <c r="Q36" s="607"/>
      <c r="R36" s="607"/>
      <c r="S36" s="607"/>
      <c r="T36" s="608"/>
    </row>
    <row r="37" spans="1:24" ht="26.25" customHeight="1">
      <c r="A37" s="45" t="s">
        <v>46</v>
      </c>
      <c r="B37" s="594" t="s">
        <v>47</v>
      </c>
      <c r="C37" s="595"/>
      <c r="D37" s="595"/>
      <c r="E37" s="595"/>
      <c r="F37" s="595"/>
      <c r="G37" s="595"/>
      <c r="H37" s="595"/>
      <c r="I37" s="595"/>
      <c r="J37" s="595"/>
      <c r="K37" s="595"/>
      <c r="L37" s="595"/>
      <c r="M37" s="595"/>
      <c r="N37" s="596"/>
      <c r="O37" s="515" t="e">
        <f>O26+Q26+S26+O35+Q35+S35</f>
        <v>#DIV/0!</v>
      </c>
      <c r="P37" s="577"/>
      <c r="Q37" s="577"/>
      <c r="R37" s="577"/>
      <c r="S37" s="577"/>
      <c r="T37" s="544"/>
    </row>
    <row r="38" spans="1:24">
      <c r="A38" s="533" t="s">
        <v>48</v>
      </c>
      <c r="B38" s="527" t="s">
        <v>49</v>
      </c>
      <c r="C38" s="528"/>
      <c r="D38" s="528"/>
      <c r="E38" s="528"/>
      <c r="F38" s="528"/>
      <c r="G38" s="528"/>
      <c r="H38" s="528"/>
      <c r="I38" s="528"/>
      <c r="J38" s="528"/>
      <c r="K38" s="528"/>
      <c r="L38" s="528"/>
      <c r="M38" s="528"/>
      <c r="N38" s="529"/>
      <c r="O38" s="597"/>
      <c r="P38" s="598"/>
      <c r="Q38" s="598"/>
      <c r="R38" s="598"/>
      <c r="S38" s="598"/>
      <c r="T38" s="599"/>
    </row>
    <row r="39" spans="1:24">
      <c r="A39" s="534"/>
      <c r="B39" s="530" t="s">
        <v>50</v>
      </c>
      <c r="C39" s="531"/>
      <c r="D39" s="531"/>
      <c r="E39" s="531"/>
      <c r="F39" s="531"/>
      <c r="G39" s="531"/>
      <c r="H39" s="531"/>
      <c r="I39" s="531"/>
      <c r="J39" s="531"/>
      <c r="K39" s="531"/>
      <c r="L39" s="531"/>
      <c r="M39" s="531"/>
      <c r="N39" s="532"/>
      <c r="O39" s="600"/>
      <c r="P39" s="601"/>
      <c r="Q39" s="601"/>
      <c r="R39" s="601"/>
      <c r="S39" s="601"/>
      <c r="T39" s="602"/>
    </row>
    <row r="40" spans="1:24">
      <c r="A40" s="630" t="s">
        <v>51</v>
      </c>
      <c r="B40" s="610"/>
      <c r="C40" s="631"/>
      <c r="D40" s="609" t="s">
        <v>54</v>
      </c>
      <c r="E40" s="610"/>
      <c r="F40" s="610"/>
      <c r="G40" s="610"/>
      <c r="H40" s="610"/>
      <c r="I40" s="610"/>
      <c r="J40" s="610"/>
      <c r="K40" s="610"/>
      <c r="L40" s="631"/>
      <c r="M40" s="609" t="s">
        <v>57</v>
      </c>
      <c r="N40" s="610"/>
      <c r="O40" s="610"/>
      <c r="P40" s="610"/>
      <c r="Q40" s="610"/>
      <c r="R40" s="610"/>
      <c r="S40" s="610"/>
      <c r="T40" s="611"/>
    </row>
    <row r="41" spans="1:24" ht="12" customHeight="1">
      <c r="A41" s="632" t="s">
        <v>52</v>
      </c>
      <c r="B41" s="598"/>
      <c r="C41" s="633"/>
      <c r="D41" s="597" t="s">
        <v>55</v>
      </c>
      <c r="E41" s="598"/>
      <c r="F41" s="598"/>
      <c r="G41" s="598"/>
      <c r="H41" s="598"/>
      <c r="I41" s="598"/>
      <c r="J41" s="598"/>
      <c r="K41" s="598"/>
      <c r="L41" s="633"/>
      <c r="M41" s="612" t="s">
        <v>58</v>
      </c>
      <c r="N41" s="613"/>
      <c r="O41" s="613"/>
      <c r="P41" s="613"/>
      <c r="Q41" s="613"/>
      <c r="R41" s="613"/>
      <c r="S41" s="613"/>
      <c r="T41" s="614"/>
    </row>
    <row r="42" spans="1:24" ht="12" customHeight="1">
      <c r="A42" s="634"/>
      <c r="B42" s="635"/>
      <c r="C42" s="636"/>
      <c r="D42" s="642"/>
      <c r="E42" s="635"/>
      <c r="F42" s="635"/>
      <c r="G42" s="635"/>
      <c r="H42" s="635"/>
      <c r="I42" s="635"/>
      <c r="J42" s="635"/>
      <c r="K42" s="635"/>
      <c r="L42" s="636"/>
      <c r="M42" s="615"/>
      <c r="N42" s="616"/>
      <c r="O42" s="616"/>
      <c r="P42" s="616"/>
      <c r="Q42" s="616"/>
      <c r="R42" s="616"/>
      <c r="S42" s="616"/>
      <c r="T42" s="617"/>
    </row>
    <row r="43" spans="1:24" ht="12" customHeight="1">
      <c r="A43" s="637"/>
      <c r="B43" s="601"/>
      <c r="C43" s="638"/>
      <c r="D43" s="600"/>
      <c r="E43" s="601"/>
      <c r="F43" s="601"/>
      <c r="G43" s="601"/>
      <c r="H43" s="601"/>
      <c r="I43" s="601"/>
      <c r="J43" s="601"/>
      <c r="K43" s="601"/>
      <c r="L43" s="638"/>
      <c r="M43" s="618"/>
      <c r="N43" s="619"/>
      <c r="O43" s="619"/>
      <c r="P43" s="619"/>
      <c r="Q43" s="619"/>
      <c r="R43" s="619"/>
      <c r="S43" s="619"/>
      <c r="T43" s="620"/>
    </row>
    <row r="44" spans="1:24" ht="12" customHeight="1">
      <c r="A44" s="632" t="s">
        <v>53</v>
      </c>
      <c r="B44" s="598"/>
      <c r="C44" s="633"/>
      <c r="D44" s="597" t="s">
        <v>56</v>
      </c>
      <c r="E44" s="598"/>
      <c r="F44" s="598"/>
      <c r="G44" s="598"/>
      <c r="H44" s="598"/>
      <c r="I44" s="598"/>
      <c r="J44" s="598"/>
      <c r="K44" s="598"/>
      <c r="L44" s="633"/>
      <c r="M44" s="621" t="s">
        <v>59</v>
      </c>
      <c r="N44" s="622"/>
      <c r="O44" s="622"/>
      <c r="P44" s="622"/>
      <c r="Q44" s="622"/>
      <c r="R44" s="622"/>
      <c r="S44" s="622"/>
      <c r="T44" s="623"/>
    </row>
    <row r="45" spans="1:24" ht="12" customHeight="1">
      <c r="A45" s="634"/>
      <c r="B45" s="635"/>
      <c r="C45" s="636"/>
      <c r="D45" s="642"/>
      <c r="E45" s="635"/>
      <c r="F45" s="635"/>
      <c r="G45" s="635"/>
      <c r="H45" s="635"/>
      <c r="I45" s="635"/>
      <c r="J45" s="635"/>
      <c r="K45" s="635"/>
      <c r="L45" s="636"/>
      <c r="M45" s="624"/>
      <c r="N45" s="625"/>
      <c r="O45" s="625"/>
      <c r="P45" s="625"/>
      <c r="Q45" s="625"/>
      <c r="R45" s="625"/>
      <c r="S45" s="625"/>
      <c r="T45" s="626"/>
    </row>
    <row r="46" spans="1:24" ht="12" customHeight="1" thickBot="1">
      <c r="A46" s="639"/>
      <c r="B46" s="640"/>
      <c r="C46" s="641"/>
      <c r="D46" s="643"/>
      <c r="E46" s="640"/>
      <c r="F46" s="640"/>
      <c r="G46" s="640"/>
      <c r="H46" s="640"/>
      <c r="I46" s="640"/>
      <c r="J46" s="640"/>
      <c r="K46" s="640"/>
      <c r="L46" s="641"/>
      <c r="M46" s="627"/>
      <c r="N46" s="628"/>
      <c r="O46" s="628"/>
      <c r="P46" s="628"/>
      <c r="Q46" s="628"/>
      <c r="R46" s="628"/>
      <c r="S46" s="628"/>
      <c r="T46" s="629"/>
    </row>
    <row r="50" spans="1:14" s="52" customFormat="1" ht="20.25">
      <c r="A50" s="260" t="s">
        <v>123</v>
      </c>
      <c r="B50" s="260"/>
      <c r="C50" s="260"/>
      <c r="D50" s="87"/>
      <c r="E50" s="87"/>
      <c r="F50" s="87"/>
      <c r="G50" s="87"/>
      <c r="H50" s="87"/>
      <c r="I50" s="87"/>
      <c r="J50" s="87"/>
      <c r="K50" s="87"/>
      <c r="L50" s="87"/>
      <c r="M50" s="87"/>
      <c r="N50" s="87"/>
    </row>
    <row r="51" spans="1:14" s="85" customFormat="1" ht="2.4500000000000002" customHeight="1">
      <c r="A51" s="90"/>
      <c r="B51" s="90"/>
      <c r="C51" s="90"/>
      <c r="D51" s="90"/>
      <c r="E51" s="90"/>
      <c r="F51" s="90"/>
      <c r="G51" s="90"/>
      <c r="H51" s="90"/>
      <c r="I51" s="90"/>
      <c r="J51" s="90"/>
      <c r="K51" s="90"/>
      <c r="L51" s="90"/>
      <c r="M51" s="90"/>
      <c r="N51" s="90"/>
    </row>
    <row r="52" spans="1:14" s="52" customFormat="1" ht="13.9" customHeight="1">
      <c r="A52" s="261" t="s">
        <v>217</v>
      </c>
      <c r="B52" s="261"/>
      <c r="C52" s="261"/>
      <c r="D52" s="261"/>
      <c r="E52" s="261"/>
      <c r="F52" s="261"/>
      <c r="G52" s="261"/>
      <c r="H52" s="261"/>
      <c r="I52" s="261"/>
      <c r="J52" s="261"/>
      <c r="K52" s="261"/>
      <c r="L52" s="261"/>
      <c r="M52" s="261"/>
      <c r="N52" s="261"/>
    </row>
    <row r="53" spans="1:14" s="52" customFormat="1" ht="12.75">
      <c r="A53" s="261"/>
      <c r="B53" s="261"/>
      <c r="C53" s="261"/>
      <c r="D53" s="261"/>
      <c r="E53" s="261"/>
      <c r="F53" s="261"/>
      <c r="G53" s="261"/>
      <c r="H53" s="261"/>
      <c r="I53" s="261"/>
      <c r="J53" s="261"/>
      <c r="K53" s="261"/>
      <c r="L53" s="261"/>
      <c r="M53" s="261"/>
      <c r="N53" s="261"/>
    </row>
    <row r="54" spans="1:14" s="52" customFormat="1" ht="12.75">
      <c r="A54" s="261"/>
      <c r="B54" s="261"/>
      <c r="C54" s="261"/>
      <c r="D54" s="261"/>
      <c r="E54" s="261"/>
      <c r="F54" s="261"/>
      <c r="G54" s="261"/>
      <c r="H54" s="261"/>
      <c r="I54" s="261"/>
      <c r="J54" s="261"/>
      <c r="K54" s="261"/>
      <c r="L54" s="261"/>
      <c r="M54" s="261"/>
      <c r="N54" s="261"/>
    </row>
    <row r="55" spans="1:14" s="52" customFormat="1" ht="12.75">
      <c r="A55" s="261"/>
      <c r="B55" s="261"/>
      <c r="C55" s="261"/>
      <c r="D55" s="261"/>
      <c r="E55" s="261"/>
      <c r="F55" s="261"/>
      <c r="G55" s="261"/>
      <c r="H55" s="261"/>
      <c r="I55" s="261"/>
      <c r="J55" s="261"/>
      <c r="K55" s="261"/>
      <c r="L55" s="261"/>
      <c r="M55" s="261"/>
      <c r="N55" s="261"/>
    </row>
    <row r="56" spans="1:14" s="52" customFormat="1" ht="12.75">
      <c r="A56" s="261"/>
      <c r="B56" s="261"/>
      <c r="C56" s="261"/>
      <c r="D56" s="261"/>
      <c r="E56" s="261"/>
      <c r="F56" s="261"/>
      <c r="G56" s="261"/>
      <c r="H56" s="261"/>
      <c r="I56" s="261"/>
      <c r="J56" s="261"/>
      <c r="K56" s="261"/>
      <c r="L56" s="261"/>
      <c r="M56" s="261"/>
      <c r="N56" s="261"/>
    </row>
    <row r="57" spans="1:14" s="52" customFormat="1" ht="12.75">
      <c r="A57" s="261"/>
      <c r="B57" s="261"/>
      <c r="C57" s="261"/>
      <c r="D57" s="261"/>
      <c r="E57" s="261"/>
      <c r="F57" s="261"/>
      <c r="G57" s="261"/>
      <c r="H57" s="261"/>
      <c r="I57" s="261"/>
      <c r="J57" s="261"/>
      <c r="K57" s="261"/>
      <c r="L57" s="261"/>
      <c r="M57" s="261"/>
      <c r="N57" s="261"/>
    </row>
    <row r="58" spans="1:14" s="52" customFormat="1" ht="12.75">
      <c r="A58" s="261"/>
      <c r="B58" s="261"/>
      <c r="C58" s="261"/>
      <c r="D58" s="261"/>
      <c r="E58" s="261"/>
      <c r="F58" s="261"/>
      <c r="G58" s="261"/>
      <c r="H58" s="261"/>
      <c r="I58" s="261"/>
      <c r="J58" s="261"/>
      <c r="K58" s="261"/>
      <c r="L58" s="261"/>
      <c r="M58" s="261"/>
      <c r="N58" s="261"/>
    </row>
    <row r="59" spans="1:14" s="52" customFormat="1" ht="12.75">
      <c r="A59" s="261"/>
      <c r="B59" s="261"/>
      <c r="C59" s="261"/>
      <c r="D59" s="261"/>
      <c r="E59" s="261"/>
      <c r="F59" s="261"/>
      <c r="G59" s="261"/>
      <c r="H59" s="261"/>
      <c r="I59" s="261"/>
      <c r="J59" s="261"/>
      <c r="K59" s="261"/>
      <c r="L59" s="261"/>
      <c r="M59" s="261"/>
      <c r="N59" s="261"/>
    </row>
    <row r="60" spans="1:14" s="52" customFormat="1" ht="12.75">
      <c r="A60" s="88"/>
      <c r="B60" s="88"/>
      <c r="C60" s="88"/>
      <c r="D60" s="88"/>
      <c r="E60" s="88"/>
      <c r="F60" s="88"/>
      <c r="G60" s="88"/>
      <c r="H60" s="88"/>
      <c r="I60" s="88"/>
      <c r="J60" s="88"/>
      <c r="K60" s="88"/>
      <c r="L60" s="88"/>
      <c r="M60" s="88"/>
      <c r="N60" s="88"/>
    </row>
    <row r="61" spans="1:14" s="52" customFormat="1" ht="13.9" customHeight="1">
      <c r="A61" s="553"/>
      <c r="B61" s="553"/>
      <c r="C61" s="553"/>
      <c r="D61" s="553"/>
      <c r="E61" s="553"/>
      <c r="F61" s="553"/>
      <c r="G61" s="553"/>
      <c r="H61" s="553"/>
      <c r="I61" s="553"/>
      <c r="J61" s="553"/>
      <c r="K61" s="553"/>
      <c r="L61" s="553"/>
      <c r="M61" s="553"/>
      <c r="N61" s="553"/>
    </row>
    <row r="62" spans="1:14" s="84" customFormat="1">
      <c r="A62" s="553"/>
      <c r="B62" s="553"/>
      <c r="C62" s="554"/>
      <c r="D62" s="554"/>
      <c r="E62" s="554"/>
      <c r="F62" s="554"/>
      <c r="G62" s="554"/>
      <c r="H62" s="554"/>
      <c r="I62" s="88"/>
      <c r="J62" s="88"/>
      <c r="K62" s="88"/>
      <c r="L62" s="88"/>
      <c r="M62" s="88"/>
    </row>
    <row r="63" spans="1:14">
      <c r="A63" s="30"/>
      <c r="B63" s="30"/>
      <c r="C63" s="30"/>
      <c r="D63" s="30"/>
      <c r="E63" s="30"/>
      <c r="F63" s="30"/>
      <c r="G63" s="30"/>
      <c r="H63" s="30"/>
      <c r="I63" s="30"/>
      <c r="J63" s="30"/>
      <c r="K63" s="30"/>
      <c r="L63" s="30"/>
      <c r="M63" s="30"/>
      <c r="N63" s="30"/>
    </row>
  </sheetData>
  <mergeCells count="121">
    <mergeCell ref="M40:T40"/>
    <mergeCell ref="M41:T43"/>
    <mergeCell ref="M44:T46"/>
    <mergeCell ref="A40:C40"/>
    <mergeCell ref="A41:C43"/>
    <mergeCell ref="A44:C46"/>
    <mergeCell ref="D40:L40"/>
    <mergeCell ref="D41:L43"/>
    <mergeCell ref="D44:L46"/>
    <mergeCell ref="B37:N37"/>
    <mergeCell ref="O37:T37"/>
    <mergeCell ref="A38:A39"/>
    <mergeCell ref="B38:N38"/>
    <mergeCell ref="B39:N39"/>
    <mergeCell ref="O38:T39"/>
    <mergeCell ref="B34:M34"/>
    <mergeCell ref="A35:M35"/>
    <mergeCell ref="O35:P35"/>
    <mergeCell ref="Q35:R35"/>
    <mergeCell ref="S35:T35"/>
    <mergeCell ref="A36:T36"/>
    <mergeCell ref="B32:M32"/>
    <mergeCell ref="O32:P32"/>
    <mergeCell ref="Q32:R32"/>
    <mergeCell ref="S32:T32"/>
    <mergeCell ref="A33:A34"/>
    <mergeCell ref="B33:M33"/>
    <mergeCell ref="N33:N34"/>
    <mergeCell ref="O33:P34"/>
    <mergeCell ref="Q33:R34"/>
    <mergeCell ref="S33:T34"/>
    <mergeCell ref="Q22:R23"/>
    <mergeCell ref="A30:A31"/>
    <mergeCell ref="B30:M30"/>
    <mergeCell ref="N30:N31"/>
    <mergeCell ref="O30:P31"/>
    <mergeCell ref="Q30:R31"/>
    <mergeCell ref="S30:T31"/>
    <mergeCell ref="B31:M31"/>
    <mergeCell ref="B29:M29"/>
    <mergeCell ref="O29:P29"/>
    <mergeCell ref="Q29:R29"/>
    <mergeCell ref="S29:T29"/>
    <mergeCell ref="O24:P24"/>
    <mergeCell ref="S17:T17"/>
    <mergeCell ref="O18:P18"/>
    <mergeCell ref="Q18:R18"/>
    <mergeCell ref="S18:T18"/>
    <mergeCell ref="Q15:R15"/>
    <mergeCell ref="S7:T7"/>
    <mergeCell ref="A12:T12"/>
    <mergeCell ref="O13:P14"/>
    <mergeCell ref="Q13:R14"/>
    <mergeCell ref="S13:T14"/>
    <mergeCell ref="B15:M15"/>
    <mergeCell ref="S15:T15"/>
    <mergeCell ref="O16:P16"/>
    <mergeCell ref="Q16:R16"/>
    <mergeCell ref="S16:T16"/>
    <mergeCell ref="O15:P15"/>
    <mergeCell ref="B18:M18"/>
    <mergeCell ref="O17:P17"/>
    <mergeCell ref="Q17:R17"/>
    <mergeCell ref="P4:T4"/>
    <mergeCell ref="L4:O4"/>
    <mergeCell ref="O6:P6"/>
    <mergeCell ref="O7:P7"/>
    <mergeCell ref="Q6:R6"/>
    <mergeCell ref="Q7:R7"/>
    <mergeCell ref="S6:T6"/>
    <mergeCell ref="N6:N7"/>
    <mergeCell ref="N5:P5"/>
    <mergeCell ref="Q5:T5"/>
    <mergeCell ref="A62:B62"/>
    <mergeCell ref="C62:E62"/>
    <mergeCell ref="F62:H62"/>
    <mergeCell ref="A61:N61"/>
    <mergeCell ref="A50:C50"/>
    <mergeCell ref="A52:N59"/>
    <mergeCell ref="B20:M20"/>
    <mergeCell ref="A27:T27"/>
    <mergeCell ref="A28:T28"/>
    <mergeCell ref="S24:T24"/>
    <mergeCell ref="S25:T25"/>
    <mergeCell ref="S26:T26"/>
    <mergeCell ref="O26:P26"/>
    <mergeCell ref="Q26:R26"/>
    <mergeCell ref="B24:M24"/>
    <mergeCell ref="B25:M25"/>
    <mergeCell ref="A26:M26"/>
    <mergeCell ref="O25:P25"/>
    <mergeCell ref="Q24:R24"/>
    <mergeCell ref="Q25:R25"/>
    <mergeCell ref="O19:P20"/>
    <mergeCell ref="Q19:R20"/>
    <mergeCell ref="S19:T20"/>
    <mergeCell ref="O22:P23"/>
    <mergeCell ref="A1:T3"/>
    <mergeCell ref="Q21:R21"/>
    <mergeCell ref="S21:T21"/>
    <mergeCell ref="F5:M5"/>
    <mergeCell ref="F6:M7"/>
    <mergeCell ref="B22:M22"/>
    <mergeCell ref="B23:M23"/>
    <mergeCell ref="A22:A23"/>
    <mergeCell ref="N19:N20"/>
    <mergeCell ref="N22:N23"/>
    <mergeCell ref="N13:N14"/>
    <mergeCell ref="O10:P10"/>
    <mergeCell ref="B21:M21"/>
    <mergeCell ref="O21:P21"/>
    <mergeCell ref="Q10:R10"/>
    <mergeCell ref="S10:T10"/>
    <mergeCell ref="A19:A20"/>
    <mergeCell ref="B19:M19"/>
    <mergeCell ref="B16:M16"/>
    <mergeCell ref="B17:M17"/>
    <mergeCell ref="A13:A14"/>
    <mergeCell ref="B13:M13"/>
    <mergeCell ref="S22:T23"/>
    <mergeCell ref="B14:M14"/>
  </mergeCells>
  <printOptions horizontalCentered="1"/>
  <pageMargins left="0.3" right="0.3" top="0.2" bottom="0.2" header="0.3" footer="0"/>
  <pageSetup scale="64" orientation="landscape" r:id="rId1"/>
  <ignoredErrors>
    <ignoredError sqref="O37"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4"/>
  <sheetViews>
    <sheetView showGridLines="0" topLeftCell="A31" zoomScale="80" zoomScaleNormal="80" zoomScaleSheetLayoutView="100" workbookViewId="0">
      <selection activeCell="G67" sqref="G67"/>
    </sheetView>
  </sheetViews>
  <sheetFormatPr defaultRowHeight="15"/>
  <cols>
    <col min="5" max="5" width="15.5703125" customWidth="1"/>
    <col min="13" max="14" width="10" customWidth="1"/>
    <col min="16" max="16" width="11.28515625" customWidth="1"/>
    <col min="17" max="17" width="13.28515625" customWidth="1"/>
    <col min="18" max="18" width="11.28515625" customWidth="1"/>
    <col min="20" max="20" width="14.85546875" customWidth="1"/>
  </cols>
  <sheetData>
    <row r="1" spans="1:20">
      <c r="A1" s="645" t="s">
        <v>111</v>
      </c>
      <c r="B1" s="646"/>
      <c r="C1" s="646"/>
      <c r="D1" s="646"/>
      <c r="E1" s="646"/>
      <c r="F1" s="646"/>
      <c r="G1" s="646"/>
      <c r="H1" s="646"/>
      <c r="I1" s="646"/>
      <c r="J1" s="646"/>
      <c r="K1" s="646"/>
      <c r="L1" s="646"/>
      <c r="M1" s="646"/>
      <c r="N1" s="646"/>
      <c r="O1" s="646"/>
      <c r="P1" s="646"/>
      <c r="Q1" s="646"/>
      <c r="R1" s="646"/>
      <c r="S1" s="646"/>
      <c r="T1" s="646"/>
    </row>
    <row r="2" spans="1:20">
      <c r="A2" s="646"/>
      <c r="B2" s="646"/>
      <c r="C2" s="646"/>
      <c r="D2" s="646"/>
      <c r="E2" s="646"/>
      <c r="F2" s="646"/>
      <c r="G2" s="646"/>
      <c r="H2" s="646"/>
      <c r="I2" s="646"/>
      <c r="J2" s="646"/>
      <c r="K2" s="646"/>
      <c r="L2" s="646"/>
      <c r="M2" s="646"/>
      <c r="N2" s="646"/>
      <c r="O2" s="646"/>
      <c r="P2" s="646"/>
      <c r="Q2" s="646"/>
      <c r="R2" s="646"/>
      <c r="S2" s="646"/>
      <c r="T2" s="646"/>
    </row>
    <row r="3" spans="1:20">
      <c r="A3" s="646"/>
      <c r="B3" s="646"/>
      <c r="C3" s="646"/>
      <c r="D3" s="646"/>
      <c r="E3" s="646"/>
      <c r="F3" s="646"/>
      <c r="G3" s="646"/>
      <c r="H3" s="646"/>
      <c r="I3" s="646"/>
      <c r="J3" s="646"/>
      <c r="K3" s="646"/>
      <c r="L3" s="646"/>
      <c r="M3" s="646"/>
      <c r="N3" s="646"/>
      <c r="O3" s="646"/>
      <c r="P3" s="646"/>
      <c r="Q3" s="646"/>
      <c r="R3" s="646"/>
      <c r="S3" s="646"/>
      <c r="T3" s="646"/>
    </row>
    <row r="4" spans="1:20" s="51" customFormat="1" ht="13.15" customHeight="1">
      <c r="A4" s="50"/>
      <c r="B4" s="50"/>
      <c r="C4" s="50"/>
      <c r="D4" s="50"/>
      <c r="E4" s="50"/>
      <c r="F4" s="50"/>
      <c r="G4" s="50"/>
      <c r="H4" s="50"/>
      <c r="I4" s="50"/>
      <c r="J4" s="50"/>
      <c r="K4" s="50"/>
      <c r="L4" s="50"/>
      <c r="M4" s="50"/>
      <c r="N4" s="50"/>
      <c r="O4" s="50"/>
      <c r="P4" s="50"/>
      <c r="Q4" s="50"/>
      <c r="R4" s="50"/>
      <c r="S4" s="50"/>
      <c r="T4" s="50"/>
    </row>
    <row r="5" spans="1:20" ht="15.75">
      <c r="A5" s="22" t="s">
        <v>0</v>
      </c>
      <c r="B5" s="3"/>
      <c r="C5" s="3"/>
      <c r="D5" s="3"/>
      <c r="E5" s="4"/>
      <c r="F5" s="518" t="s">
        <v>60</v>
      </c>
      <c r="G5" s="519"/>
      <c r="H5" s="519"/>
      <c r="I5" s="519"/>
      <c r="J5" s="519"/>
      <c r="K5" s="519"/>
      <c r="L5" s="519"/>
      <c r="M5" s="520"/>
      <c r="N5" s="539" t="s">
        <v>31</v>
      </c>
      <c r="O5" s="577"/>
      <c r="P5" s="540"/>
      <c r="Q5" s="539"/>
      <c r="R5" s="577"/>
      <c r="S5" s="577"/>
      <c r="T5" s="540"/>
    </row>
    <row r="6" spans="1:20" ht="14.45" customHeight="1">
      <c r="A6" s="7" t="s">
        <v>1</v>
      </c>
      <c r="E6" s="6"/>
      <c r="F6" s="651" t="s">
        <v>63</v>
      </c>
      <c r="G6" s="652"/>
      <c r="H6" s="652"/>
      <c r="I6" s="652"/>
      <c r="J6" s="652"/>
      <c r="K6" s="652"/>
      <c r="L6" s="652"/>
      <c r="M6" s="653"/>
      <c r="N6" s="576" t="s">
        <v>3</v>
      </c>
      <c r="O6" s="571" t="s">
        <v>64</v>
      </c>
      <c r="P6" s="657"/>
      <c r="Q6" s="572"/>
      <c r="R6" s="571" t="s">
        <v>64</v>
      </c>
      <c r="S6" s="657"/>
      <c r="T6" s="572"/>
    </row>
    <row r="7" spans="1:20">
      <c r="A7" s="7" t="s">
        <v>112</v>
      </c>
      <c r="E7" s="6"/>
      <c r="F7" s="654"/>
      <c r="G7" s="655"/>
      <c r="H7" s="655"/>
      <c r="I7" s="655"/>
      <c r="J7" s="655"/>
      <c r="K7" s="655"/>
      <c r="L7" s="655"/>
      <c r="M7" s="656"/>
      <c r="N7" s="538"/>
      <c r="O7" s="573"/>
      <c r="P7" s="658"/>
      <c r="Q7" s="574"/>
      <c r="R7" s="573"/>
      <c r="S7" s="658"/>
      <c r="T7" s="574"/>
    </row>
    <row r="8" spans="1:20">
      <c r="A8" s="18" t="s">
        <v>65</v>
      </c>
      <c r="B8" s="3"/>
      <c r="C8" s="3"/>
      <c r="D8" s="3"/>
      <c r="E8" s="3"/>
      <c r="F8" s="3"/>
      <c r="G8" s="3"/>
      <c r="H8" s="3"/>
      <c r="I8" s="3"/>
      <c r="J8" s="3"/>
      <c r="K8" s="3"/>
      <c r="L8" s="3"/>
      <c r="M8" s="3"/>
      <c r="N8" s="598"/>
      <c r="O8" s="647"/>
      <c r="P8" s="647"/>
      <c r="Q8" s="647"/>
      <c r="R8" s="647"/>
      <c r="S8" s="647"/>
      <c r="T8" s="649"/>
    </row>
    <row r="9" spans="1:20">
      <c r="A9" s="21" t="s">
        <v>62</v>
      </c>
      <c r="B9" s="1"/>
      <c r="C9" s="1"/>
      <c r="D9" s="1"/>
      <c r="E9" s="1"/>
      <c r="F9" s="1"/>
      <c r="G9" s="1"/>
      <c r="H9" s="1"/>
      <c r="I9" s="1"/>
      <c r="J9" s="1"/>
      <c r="K9" s="1"/>
      <c r="L9" s="1"/>
      <c r="M9" s="1"/>
      <c r="N9" s="601"/>
      <c r="O9" s="648"/>
      <c r="P9" s="648"/>
      <c r="Q9" s="648"/>
      <c r="R9" s="648"/>
      <c r="S9" s="648"/>
      <c r="T9" s="650"/>
    </row>
    <row r="10" spans="1:20" ht="23.25" customHeight="1">
      <c r="A10" s="27"/>
      <c r="B10" s="28" t="s">
        <v>67</v>
      </c>
      <c r="C10" s="1"/>
      <c r="D10" s="1"/>
      <c r="E10" s="1"/>
      <c r="F10" s="1"/>
      <c r="G10" s="1"/>
      <c r="H10" s="1"/>
      <c r="I10" s="1"/>
      <c r="J10" s="1"/>
      <c r="K10" s="1"/>
      <c r="L10" s="1"/>
      <c r="M10" s="1"/>
      <c r="N10" s="8" t="s">
        <v>6</v>
      </c>
      <c r="O10" s="682">
        <v>0</v>
      </c>
      <c r="P10" s="683"/>
      <c r="Q10" s="684"/>
      <c r="R10" s="682">
        <v>0</v>
      </c>
      <c r="S10" s="683"/>
      <c r="T10" s="684"/>
    </row>
    <row r="11" spans="1:20" ht="23.25" customHeight="1">
      <c r="A11" s="23" t="s">
        <v>68</v>
      </c>
      <c r="B11" s="16"/>
      <c r="C11" s="16"/>
      <c r="D11" s="16"/>
      <c r="E11" s="16"/>
      <c r="F11" s="16"/>
      <c r="G11" s="16"/>
      <c r="H11" s="16"/>
      <c r="I11" s="16"/>
      <c r="J11" s="16"/>
      <c r="K11" s="16"/>
      <c r="L11" s="16"/>
      <c r="M11" s="16"/>
      <c r="N11" s="16"/>
      <c r="O11" s="16"/>
      <c r="P11" s="16"/>
      <c r="Q11" s="16"/>
      <c r="R11" s="16"/>
      <c r="S11" s="16"/>
      <c r="T11" s="17"/>
    </row>
    <row r="12" spans="1:20">
      <c r="A12" s="609" t="s">
        <v>30</v>
      </c>
      <c r="B12" s="610"/>
      <c r="C12" s="610"/>
      <c r="D12" s="610"/>
      <c r="E12" s="610"/>
      <c r="F12" s="610"/>
      <c r="G12" s="610"/>
      <c r="H12" s="610"/>
      <c r="I12" s="610"/>
      <c r="J12" s="610"/>
      <c r="K12" s="610"/>
      <c r="L12" s="610"/>
      <c r="M12" s="610"/>
      <c r="N12" s="610"/>
      <c r="O12" s="610"/>
      <c r="P12" s="610"/>
      <c r="Q12" s="610"/>
      <c r="R12" s="610"/>
      <c r="S12" s="610"/>
      <c r="T12" s="631"/>
    </row>
    <row r="13" spans="1:20">
      <c r="A13" s="12" t="s">
        <v>7</v>
      </c>
      <c r="B13" s="546" t="s">
        <v>69</v>
      </c>
      <c r="C13" s="547"/>
      <c r="D13" s="547"/>
      <c r="E13" s="547"/>
      <c r="F13" s="547"/>
      <c r="G13" s="547"/>
      <c r="H13" s="547"/>
      <c r="I13" s="547"/>
      <c r="J13" s="547"/>
      <c r="K13" s="547"/>
      <c r="L13" s="547"/>
      <c r="M13" s="548"/>
      <c r="N13" s="226" t="s">
        <v>3</v>
      </c>
      <c r="O13" s="685"/>
      <c r="P13" s="686"/>
      <c r="Q13" s="687"/>
      <c r="R13" s="685"/>
      <c r="S13" s="686"/>
      <c r="T13" s="687"/>
    </row>
    <row r="14" spans="1:20">
      <c r="A14" s="9" t="s">
        <v>10</v>
      </c>
      <c r="B14" s="541" t="s">
        <v>11</v>
      </c>
      <c r="C14" s="542"/>
      <c r="D14" s="542"/>
      <c r="E14" s="542"/>
      <c r="F14" s="542"/>
      <c r="G14" s="542"/>
      <c r="H14" s="542"/>
      <c r="I14" s="542"/>
      <c r="J14" s="542"/>
      <c r="K14" s="542"/>
      <c r="L14" s="542"/>
      <c r="M14" s="543"/>
      <c r="N14" s="9" t="s">
        <v>22</v>
      </c>
      <c r="O14" s="515"/>
      <c r="P14" s="670"/>
      <c r="Q14" s="516"/>
      <c r="R14" s="515"/>
      <c r="S14" s="670"/>
      <c r="T14" s="516"/>
    </row>
    <row r="15" spans="1:20">
      <c r="A15" s="9" t="s">
        <v>12</v>
      </c>
      <c r="B15" s="541" t="s">
        <v>90</v>
      </c>
      <c r="C15" s="542"/>
      <c r="D15" s="542"/>
      <c r="E15" s="542"/>
      <c r="F15" s="542"/>
      <c r="G15" s="542"/>
      <c r="H15" s="542"/>
      <c r="I15" s="542"/>
      <c r="J15" s="542"/>
      <c r="K15" s="542"/>
      <c r="L15" s="542"/>
      <c r="M15" s="543"/>
      <c r="N15" s="9" t="s">
        <v>23</v>
      </c>
      <c r="O15" s="515"/>
      <c r="P15" s="670"/>
      <c r="Q15" s="516"/>
      <c r="R15" s="515"/>
      <c r="S15" s="670"/>
      <c r="T15" s="516"/>
    </row>
    <row r="16" spans="1:20">
      <c r="A16" s="9" t="s">
        <v>13</v>
      </c>
      <c r="B16" s="541" t="s">
        <v>91</v>
      </c>
      <c r="C16" s="542"/>
      <c r="D16" s="542"/>
      <c r="E16" s="542"/>
      <c r="F16" s="542"/>
      <c r="G16" s="542"/>
      <c r="H16" s="542"/>
      <c r="I16" s="542"/>
      <c r="J16" s="542"/>
      <c r="K16" s="542"/>
      <c r="L16" s="542"/>
      <c r="M16" s="543"/>
      <c r="N16" s="9" t="s">
        <v>23</v>
      </c>
      <c r="O16" s="515"/>
      <c r="P16" s="670"/>
      <c r="Q16" s="516"/>
      <c r="R16" s="515"/>
      <c r="S16" s="670"/>
      <c r="T16" s="516"/>
    </row>
    <row r="17" spans="1:20">
      <c r="A17" s="9" t="s">
        <v>14</v>
      </c>
      <c r="B17" s="541" t="s">
        <v>15</v>
      </c>
      <c r="C17" s="542"/>
      <c r="D17" s="542"/>
      <c r="E17" s="542"/>
      <c r="F17" s="542"/>
      <c r="G17" s="542"/>
      <c r="H17" s="542"/>
      <c r="I17" s="542"/>
      <c r="J17" s="542"/>
      <c r="K17" s="542"/>
      <c r="L17" s="542"/>
      <c r="M17" s="543"/>
      <c r="N17" s="9" t="s">
        <v>23</v>
      </c>
      <c r="O17" s="515"/>
      <c r="P17" s="670"/>
      <c r="Q17" s="516"/>
      <c r="R17" s="515"/>
      <c r="S17" s="670"/>
      <c r="T17" s="516"/>
    </row>
    <row r="18" spans="1:20">
      <c r="A18" s="535" t="s">
        <v>16</v>
      </c>
      <c r="B18" s="527" t="s">
        <v>17</v>
      </c>
      <c r="C18" s="528"/>
      <c r="D18" s="528"/>
      <c r="E18" s="528"/>
      <c r="F18" s="528"/>
      <c r="G18" s="528"/>
      <c r="H18" s="528"/>
      <c r="I18" s="528"/>
      <c r="J18" s="528"/>
      <c r="K18" s="528"/>
      <c r="L18" s="528"/>
      <c r="M18" s="529"/>
      <c r="N18" s="535" t="s">
        <v>23</v>
      </c>
      <c r="O18" s="549"/>
      <c r="P18" s="668"/>
      <c r="Q18" s="567"/>
      <c r="R18" s="549"/>
      <c r="S18" s="668"/>
      <c r="T18" s="567"/>
    </row>
    <row r="19" spans="1:20">
      <c r="A19" s="536"/>
      <c r="B19" s="530" t="s">
        <v>18</v>
      </c>
      <c r="C19" s="531"/>
      <c r="D19" s="531"/>
      <c r="E19" s="531"/>
      <c r="F19" s="531"/>
      <c r="G19" s="531"/>
      <c r="H19" s="531"/>
      <c r="I19" s="531"/>
      <c r="J19" s="531"/>
      <c r="K19" s="531"/>
      <c r="L19" s="531"/>
      <c r="M19" s="532"/>
      <c r="N19" s="536"/>
      <c r="O19" s="551"/>
      <c r="P19" s="669"/>
      <c r="Q19" s="568"/>
      <c r="R19" s="551"/>
      <c r="S19" s="669"/>
      <c r="T19" s="568"/>
    </row>
    <row r="20" spans="1:20">
      <c r="A20" s="12" t="s">
        <v>88</v>
      </c>
      <c r="B20" s="541" t="s">
        <v>89</v>
      </c>
      <c r="C20" s="542"/>
      <c r="D20" s="542"/>
      <c r="E20" s="542"/>
      <c r="F20" s="542"/>
      <c r="G20" s="542"/>
      <c r="H20" s="542"/>
      <c r="I20" s="542"/>
      <c r="J20" s="542"/>
      <c r="K20" s="542"/>
      <c r="L20" s="542"/>
      <c r="M20" s="543"/>
      <c r="N20" s="12" t="s">
        <v>23</v>
      </c>
      <c r="O20" s="515"/>
      <c r="P20" s="670"/>
      <c r="Q20" s="516"/>
      <c r="R20" s="515"/>
      <c r="S20" s="670"/>
      <c r="T20" s="516"/>
    </row>
    <row r="21" spans="1:20">
      <c r="A21" s="535" t="s">
        <v>19</v>
      </c>
      <c r="B21" s="527" t="s">
        <v>20</v>
      </c>
      <c r="C21" s="528"/>
      <c r="D21" s="528"/>
      <c r="E21" s="528"/>
      <c r="F21" s="528"/>
      <c r="G21" s="528"/>
      <c r="H21" s="528"/>
      <c r="I21" s="528"/>
      <c r="J21" s="528"/>
      <c r="K21" s="528"/>
      <c r="L21" s="528"/>
      <c r="M21" s="529"/>
      <c r="N21" s="535" t="s">
        <v>23</v>
      </c>
      <c r="O21" s="549"/>
      <c r="P21" s="668"/>
      <c r="Q21" s="567"/>
      <c r="R21" s="549"/>
      <c r="S21" s="668"/>
      <c r="T21" s="567"/>
    </row>
    <row r="22" spans="1:20">
      <c r="A22" s="536"/>
      <c r="B22" s="530" t="s">
        <v>21</v>
      </c>
      <c r="C22" s="531"/>
      <c r="D22" s="531"/>
      <c r="E22" s="531"/>
      <c r="F22" s="531"/>
      <c r="G22" s="531"/>
      <c r="H22" s="531"/>
      <c r="I22" s="531"/>
      <c r="J22" s="531"/>
      <c r="K22" s="531"/>
      <c r="L22" s="531"/>
      <c r="M22" s="532"/>
      <c r="N22" s="536"/>
      <c r="O22" s="551"/>
      <c r="P22" s="669"/>
      <c r="Q22" s="568"/>
      <c r="R22" s="551"/>
      <c r="S22" s="669"/>
      <c r="T22" s="568"/>
    </row>
    <row r="23" spans="1:20">
      <c r="A23" s="13"/>
      <c r="B23" s="541" t="s">
        <v>24</v>
      </c>
      <c r="C23" s="542"/>
      <c r="D23" s="542"/>
      <c r="E23" s="542"/>
      <c r="F23" s="542"/>
      <c r="G23" s="542"/>
      <c r="H23" s="542"/>
      <c r="I23" s="542"/>
      <c r="J23" s="542"/>
      <c r="K23" s="542"/>
      <c r="L23" s="542"/>
      <c r="M23" s="543"/>
      <c r="N23" s="9" t="s">
        <v>25</v>
      </c>
      <c r="O23" s="515">
        <f>O13-O14+O15+O16+O17+O18+O20+O21</f>
        <v>0</v>
      </c>
      <c r="P23" s="670"/>
      <c r="Q23" s="516"/>
      <c r="R23" s="515">
        <f>R13-R14+R15+R16+R17+R18+R20+R21</f>
        <v>0</v>
      </c>
      <c r="S23" s="670"/>
      <c r="T23" s="516"/>
    </row>
    <row r="24" spans="1:20">
      <c r="A24" s="2" t="s">
        <v>26</v>
      </c>
      <c r="B24" s="14" t="s">
        <v>27</v>
      </c>
      <c r="C24" s="16"/>
      <c r="D24" s="16"/>
      <c r="E24" s="16"/>
      <c r="F24" s="16"/>
      <c r="G24" s="16"/>
      <c r="H24" s="16"/>
      <c r="I24" s="16"/>
      <c r="J24" s="16"/>
      <c r="K24" s="16"/>
      <c r="L24" s="16"/>
      <c r="M24" s="17"/>
      <c r="N24" s="2" t="s">
        <v>28</v>
      </c>
      <c r="O24" s="561">
        <f>O10</f>
        <v>0</v>
      </c>
      <c r="P24" s="681"/>
      <c r="Q24" s="566"/>
      <c r="R24" s="561">
        <f>R10</f>
        <v>0</v>
      </c>
      <c r="S24" s="681"/>
      <c r="T24" s="566"/>
    </row>
    <row r="25" spans="1:20">
      <c r="A25" s="13"/>
      <c r="B25" s="541" t="s">
        <v>70</v>
      </c>
      <c r="C25" s="542"/>
      <c r="D25" s="542"/>
      <c r="E25" s="542"/>
      <c r="F25" s="542"/>
      <c r="G25" s="542"/>
      <c r="H25" s="542"/>
      <c r="I25" s="542"/>
      <c r="J25" s="542"/>
      <c r="K25" s="542"/>
      <c r="L25" s="542"/>
      <c r="M25" s="543"/>
      <c r="N25" s="9" t="s">
        <v>25</v>
      </c>
      <c r="O25" s="539" t="e">
        <f>O23/O24</f>
        <v>#DIV/0!</v>
      </c>
      <c r="P25" s="670"/>
      <c r="Q25" s="516"/>
      <c r="R25" s="539" t="e">
        <f>R23/R24</f>
        <v>#DIV/0!</v>
      </c>
      <c r="S25" s="670"/>
      <c r="T25" s="516"/>
    </row>
    <row r="26" spans="1:20" ht="15" customHeight="1">
      <c r="A26" s="9" t="s">
        <v>71</v>
      </c>
      <c r="B26" s="24" t="s">
        <v>72</v>
      </c>
      <c r="C26" s="16"/>
      <c r="D26" s="16"/>
      <c r="E26" s="16"/>
      <c r="F26" s="16"/>
      <c r="G26" s="16"/>
      <c r="H26" s="16"/>
      <c r="I26" s="16"/>
      <c r="J26" s="16"/>
      <c r="K26" s="16"/>
      <c r="L26" s="16"/>
      <c r="M26" s="17"/>
      <c r="N26" s="2" t="s">
        <v>22</v>
      </c>
      <c r="O26" s="515"/>
      <c r="P26" s="670"/>
      <c r="Q26" s="516"/>
      <c r="R26" s="515"/>
      <c r="S26" s="670"/>
      <c r="T26" s="516"/>
    </row>
    <row r="27" spans="1:20">
      <c r="A27" s="673" t="s">
        <v>73</v>
      </c>
      <c r="B27" s="564"/>
      <c r="C27" s="564"/>
      <c r="D27" s="564"/>
      <c r="E27" s="564"/>
      <c r="F27" s="564"/>
      <c r="G27" s="564"/>
      <c r="H27" s="564"/>
      <c r="I27" s="564"/>
      <c r="J27" s="564"/>
      <c r="K27" s="564"/>
      <c r="L27" s="564"/>
      <c r="M27" s="565"/>
      <c r="N27" s="25" t="s">
        <v>6</v>
      </c>
      <c r="O27" s="515" t="e">
        <f>O25-O26</f>
        <v>#DIV/0!</v>
      </c>
      <c r="P27" s="670"/>
      <c r="Q27" s="516"/>
      <c r="R27" s="515" t="e">
        <f>R25-R26</f>
        <v>#DIV/0!</v>
      </c>
      <c r="S27" s="670"/>
      <c r="T27" s="516"/>
    </row>
    <row r="28" spans="1:20">
      <c r="A28" s="674" t="s">
        <v>74</v>
      </c>
      <c r="B28" s="556"/>
      <c r="C28" s="556"/>
      <c r="D28" s="556"/>
      <c r="E28" s="556"/>
      <c r="F28" s="556"/>
      <c r="G28" s="556"/>
      <c r="H28" s="556"/>
      <c r="I28" s="556"/>
      <c r="J28" s="556"/>
      <c r="K28" s="556"/>
      <c r="L28" s="556"/>
      <c r="M28" s="556"/>
      <c r="N28" s="556"/>
      <c r="O28" s="556"/>
      <c r="P28" s="556"/>
      <c r="Q28" s="556"/>
      <c r="R28" s="556"/>
      <c r="S28" s="556"/>
      <c r="T28" s="675"/>
    </row>
    <row r="29" spans="1:20">
      <c r="A29" s="676" t="s">
        <v>75</v>
      </c>
      <c r="B29" s="559"/>
      <c r="C29" s="559"/>
      <c r="D29" s="559"/>
      <c r="E29" s="559"/>
      <c r="F29" s="559"/>
      <c r="G29" s="559"/>
      <c r="H29" s="559"/>
      <c r="I29" s="559"/>
      <c r="J29" s="559"/>
      <c r="K29" s="559"/>
      <c r="L29" s="559"/>
      <c r="M29" s="559"/>
      <c r="N29" s="559"/>
      <c r="O29" s="559"/>
      <c r="P29" s="559"/>
      <c r="Q29" s="559"/>
      <c r="R29" s="559"/>
      <c r="S29" s="559"/>
      <c r="T29" s="677"/>
    </row>
    <row r="30" spans="1:20">
      <c r="A30" s="535" t="s">
        <v>34</v>
      </c>
      <c r="B30" s="621" t="s">
        <v>76</v>
      </c>
      <c r="C30" s="622"/>
      <c r="D30" s="622"/>
      <c r="E30" s="622"/>
      <c r="F30" s="622"/>
      <c r="G30" s="622"/>
      <c r="H30" s="622"/>
      <c r="I30" s="622"/>
      <c r="J30" s="622"/>
      <c r="K30" s="622"/>
      <c r="L30" s="622"/>
      <c r="M30" s="678"/>
      <c r="N30" s="576" t="s">
        <v>3</v>
      </c>
      <c r="O30" s="582"/>
      <c r="P30" s="679"/>
      <c r="Q30" s="583"/>
      <c r="R30" s="582"/>
      <c r="S30" s="679"/>
      <c r="T30" s="583"/>
    </row>
    <row r="31" spans="1:20">
      <c r="A31" s="536"/>
      <c r="B31" s="26" t="s">
        <v>77</v>
      </c>
      <c r="C31" s="19"/>
      <c r="D31" s="19"/>
      <c r="E31" s="19"/>
      <c r="F31" s="19"/>
      <c r="G31" s="19"/>
      <c r="H31" s="19" t="s">
        <v>133</v>
      </c>
      <c r="I31" s="19"/>
      <c r="J31" s="19"/>
      <c r="K31" s="19"/>
      <c r="L31" s="19"/>
      <c r="M31" s="20"/>
      <c r="N31" s="538"/>
      <c r="O31" s="584"/>
      <c r="P31" s="680"/>
      <c r="Q31" s="585"/>
      <c r="R31" s="584"/>
      <c r="S31" s="680"/>
      <c r="T31" s="585"/>
    </row>
    <row r="32" spans="1:20">
      <c r="A32" s="535" t="s">
        <v>35</v>
      </c>
      <c r="B32" s="527" t="s">
        <v>37</v>
      </c>
      <c r="C32" s="528"/>
      <c r="D32" s="528"/>
      <c r="E32" s="528"/>
      <c r="F32" s="528"/>
      <c r="G32" s="528"/>
      <c r="H32" s="528"/>
      <c r="I32" s="528"/>
      <c r="J32" s="528"/>
      <c r="K32" s="528"/>
      <c r="L32" s="528"/>
      <c r="M32" s="529"/>
      <c r="N32" s="535" t="s">
        <v>39</v>
      </c>
      <c r="O32" s="588">
        <v>0.75</v>
      </c>
      <c r="P32" s="598"/>
      <c r="Q32" s="633"/>
      <c r="R32" s="588">
        <v>0.75</v>
      </c>
      <c r="S32" s="598"/>
      <c r="T32" s="633"/>
    </row>
    <row r="33" spans="1:20">
      <c r="A33" s="536"/>
      <c r="B33" s="530" t="s">
        <v>38</v>
      </c>
      <c r="C33" s="531"/>
      <c r="D33" s="531"/>
      <c r="E33" s="531"/>
      <c r="F33" s="531"/>
      <c r="G33" s="531"/>
      <c r="H33" s="531"/>
      <c r="I33" s="531"/>
      <c r="J33" s="531"/>
      <c r="K33" s="531"/>
      <c r="L33" s="531"/>
      <c r="M33" s="532"/>
      <c r="N33" s="536"/>
      <c r="O33" s="600"/>
      <c r="P33" s="601"/>
      <c r="Q33" s="638"/>
      <c r="R33" s="600"/>
      <c r="S33" s="601"/>
      <c r="T33" s="638"/>
    </row>
    <row r="34" spans="1:20">
      <c r="A34" s="13"/>
      <c r="B34" s="541" t="s">
        <v>78</v>
      </c>
      <c r="C34" s="542"/>
      <c r="D34" s="542"/>
      <c r="E34" s="542"/>
      <c r="F34" s="542"/>
      <c r="G34" s="542"/>
      <c r="H34" s="542"/>
      <c r="I34" s="542"/>
      <c r="J34" s="542"/>
      <c r="K34" s="542"/>
      <c r="L34" s="542"/>
      <c r="M34" s="543"/>
      <c r="N34" s="9" t="s">
        <v>25</v>
      </c>
      <c r="O34" s="515">
        <f>O30*O32</f>
        <v>0</v>
      </c>
      <c r="P34" s="670"/>
      <c r="Q34" s="516"/>
      <c r="R34" s="515">
        <f>R30*R32</f>
        <v>0</v>
      </c>
      <c r="S34" s="670"/>
      <c r="T34" s="516"/>
    </row>
    <row r="35" spans="1:20">
      <c r="A35" s="10" t="s">
        <v>41</v>
      </c>
      <c r="B35" s="527" t="s">
        <v>72</v>
      </c>
      <c r="C35" s="528"/>
      <c r="D35" s="528"/>
      <c r="E35" s="528"/>
      <c r="F35" s="528"/>
      <c r="G35" s="528"/>
      <c r="H35" s="528"/>
      <c r="I35" s="528"/>
      <c r="J35" s="528"/>
      <c r="K35" s="528"/>
      <c r="L35" s="528"/>
      <c r="M35" s="529"/>
      <c r="N35" s="10" t="s">
        <v>22</v>
      </c>
      <c r="O35" s="515"/>
      <c r="P35" s="670"/>
      <c r="Q35" s="516"/>
      <c r="R35" s="515"/>
      <c r="S35" s="670"/>
      <c r="T35" s="516"/>
    </row>
    <row r="36" spans="1:20">
      <c r="A36" s="673" t="s">
        <v>79</v>
      </c>
      <c r="B36" s="564"/>
      <c r="C36" s="564"/>
      <c r="D36" s="564"/>
      <c r="E36" s="564"/>
      <c r="F36" s="564"/>
      <c r="G36" s="564"/>
      <c r="H36" s="564"/>
      <c r="I36" s="564"/>
      <c r="J36" s="564"/>
      <c r="K36" s="564"/>
      <c r="L36" s="564"/>
      <c r="M36" s="565"/>
      <c r="N36" s="11" t="s">
        <v>6</v>
      </c>
      <c r="O36" s="515">
        <f>O34-O35</f>
        <v>0</v>
      </c>
      <c r="P36" s="670"/>
      <c r="Q36" s="516"/>
      <c r="R36" s="515">
        <f>R34-R35</f>
        <v>0</v>
      </c>
      <c r="S36" s="670"/>
      <c r="T36" s="516"/>
    </row>
    <row r="37" spans="1:20">
      <c r="A37" s="671" t="s">
        <v>45</v>
      </c>
      <c r="B37" s="607"/>
      <c r="C37" s="607"/>
      <c r="D37" s="607"/>
      <c r="E37" s="607"/>
      <c r="F37" s="607"/>
      <c r="G37" s="607"/>
      <c r="H37" s="607"/>
      <c r="I37" s="607"/>
      <c r="J37" s="607"/>
      <c r="K37" s="607"/>
      <c r="L37" s="607"/>
      <c r="M37" s="607"/>
      <c r="N37" s="607"/>
      <c r="O37" s="607"/>
      <c r="P37" s="607"/>
      <c r="Q37" s="607"/>
      <c r="R37" s="607"/>
      <c r="S37" s="607"/>
      <c r="T37" s="672"/>
    </row>
    <row r="38" spans="1:20">
      <c r="A38" s="18" t="s">
        <v>80</v>
      </c>
      <c r="B38" s="3"/>
      <c r="C38" s="3"/>
      <c r="D38" s="3"/>
      <c r="E38" s="3"/>
      <c r="F38" s="3"/>
      <c r="G38" s="3"/>
      <c r="H38" s="3"/>
      <c r="I38" s="3"/>
      <c r="J38" s="3"/>
      <c r="K38" s="3"/>
      <c r="L38" s="3"/>
      <c r="M38" s="3"/>
      <c r="N38" s="4"/>
      <c r="O38" s="549" t="e">
        <f>IF(OR(($O$27+$R$27)&gt;0,($O$36+$R$36)&gt;0),($O$27+$R$27+$O$36+$R$36)/2,"Negative Rental Income")</f>
        <v>#DIV/0!</v>
      </c>
      <c r="P38" s="668"/>
      <c r="Q38" s="668"/>
      <c r="R38" s="668"/>
      <c r="S38" s="668"/>
      <c r="T38" s="567"/>
    </row>
    <row r="39" spans="1:20" ht="21" customHeight="1">
      <c r="A39" s="29" t="s">
        <v>81</v>
      </c>
      <c r="B39" s="1"/>
      <c r="C39" s="1"/>
      <c r="D39" s="1"/>
      <c r="E39" s="1"/>
      <c r="F39" s="1"/>
      <c r="G39" s="1"/>
      <c r="H39" s="1"/>
      <c r="I39" s="1"/>
      <c r="J39" s="1"/>
      <c r="K39" s="1"/>
      <c r="L39" s="1"/>
      <c r="M39" s="1"/>
      <c r="N39" s="5"/>
      <c r="O39" s="551"/>
      <c r="P39" s="669"/>
      <c r="Q39" s="669"/>
      <c r="R39" s="669"/>
      <c r="S39" s="669"/>
      <c r="T39" s="568"/>
    </row>
    <row r="40" spans="1:20">
      <c r="A40" s="597" t="s">
        <v>82</v>
      </c>
      <c r="B40" s="598"/>
      <c r="C40" s="598"/>
      <c r="D40" s="598"/>
      <c r="E40" s="598"/>
      <c r="F40" s="598"/>
      <c r="G40" s="598"/>
      <c r="H40" s="598"/>
      <c r="I40" s="598"/>
      <c r="J40" s="598"/>
      <c r="K40" s="598"/>
      <c r="L40" s="598"/>
      <c r="M40" s="598"/>
      <c r="N40" s="633"/>
      <c r="O40" s="549" t="e">
        <f>IF(OR(($O$27+$R$27)&lt;0,($O$36+$R$36)&lt;0),$O$27+$R$27+$O$36+$R$36,"Positive Rental Income")</f>
        <v>#DIV/0!</v>
      </c>
      <c r="P40" s="668"/>
      <c r="Q40" s="668"/>
      <c r="R40" s="668"/>
      <c r="S40" s="668"/>
      <c r="T40" s="567"/>
    </row>
    <row r="41" spans="1:20">
      <c r="A41" s="600"/>
      <c r="B41" s="601"/>
      <c r="C41" s="601"/>
      <c r="D41" s="601"/>
      <c r="E41" s="601"/>
      <c r="F41" s="601"/>
      <c r="G41" s="601"/>
      <c r="H41" s="601"/>
      <c r="I41" s="601"/>
      <c r="J41" s="601"/>
      <c r="K41" s="601"/>
      <c r="L41" s="601"/>
      <c r="M41" s="601"/>
      <c r="N41" s="638"/>
      <c r="O41" s="551"/>
      <c r="P41" s="669"/>
      <c r="Q41" s="669"/>
      <c r="R41" s="669"/>
      <c r="S41" s="669"/>
      <c r="T41" s="568"/>
    </row>
    <row r="42" spans="1:20">
      <c r="A42" s="609" t="s">
        <v>51</v>
      </c>
      <c r="B42" s="610"/>
      <c r="C42" s="631"/>
      <c r="D42" s="609" t="s">
        <v>54</v>
      </c>
      <c r="E42" s="610"/>
      <c r="F42" s="610"/>
      <c r="G42" s="610"/>
      <c r="H42" s="610"/>
      <c r="I42" s="610"/>
      <c r="J42" s="610"/>
      <c r="K42" s="610"/>
      <c r="L42" s="631"/>
      <c r="M42" s="609" t="s">
        <v>57</v>
      </c>
      <c r="N42" s="610"/>
      <c r="O42" s="610"/>
      <c r="P42" s="610"/>
      <c r="Q42" s="610"/>
      <c r="R42" s="610"/>
      <c r="S42" s="610"/>
      <c r="T42" s="631"/>
    </row>
    <row r="43" spans="1:20">
      <c r="A43" s="597" t="s">
        <v>52</v>
      </c>
      <c r="B43" s="598"/>
      <c r="C43" s="633"/>
      <c r="D43" s="659" t="s">
        <v>83</v>
      </c>
      <c r="E43" s="660"/>
      <c r="F43" s="660"/>
      <c r="G43" s="660"/>
      <c r="H43" s="660"/>
      <c r="I43" s="660"/>
      <c r="J43" s="660"/>
      <c r="K43" s="660"/>
      <c r="L43" s="661"/>
      <c r="M43" s="659" t="s">
        <v>86</v>
      </c>
      <c r="N43" s="660"/>
      <c r="O43" s="660"/>
      <c r="P43" s="660"/>
      <c r="Q43" s="660"/>
      <c r="R43" s="660"/>
      <c r="S43" s="660"/>
      <c r="T43" s="661"/>
    </row>
    <row r="44" spans="1:20">
      <c r="A44" s="642"/>
      <c r="B44" s="635"/>
      <c r="C44" s="636"/>
      <c r="D44" s="662"/>
      <c r="E44" s="663"/>
      <c r="F44" s="663"/>
      <c r="G44" s="663"/>
      <c r="H44" s="663"/>
      <c r="I44" s="663"/>
      <c r="J44" s="663"/>
      <c r="K44" s="663"/>
      <c r="L44" s="664"/>
      <c r="M44" s="662"/>
      <c r="N44" s="663"/>
      <c r="O44" s="663"/>
      <c r="P44" s="663"/>
      <c r="Q44" s="663"/>
      <c r="R44" s="663"/>
      <c r="S44" s="663"/>
      <c r="T44" s="664"/>
    </row>
    <row r="45" spans="1:20">
      <c r="A45" s="600"/>
      <c r="B45" s="601"/>
      <c r="C45" s="638"/>
      <c r="D45" s="665"/>
      <c r="E45" s="666"/>
      <c r="F45" s="666"/>
      <c r="G45" s="666"/>
      <c r="H45" s="666"/>
      <c r="I45" s="666"/>
      <c r="J45" s="666"/>
      <c r="K45" s="666"/>
      <c r="L45" s="667"/>
      <c r="M45" s="665"/>
      <c r="N45" s="666"/>
      <c r="O45" s="666"/>
      <c r="P45" s="666"/>
      <c r="Q45" s="666"/>
      <c r="R45" s="666"/>
      <c r="S45" s="666"/>
      <c r="T45" s="667"/>
    </row>
    <row r="46" spans="1:20">
      <c r="A46" s="597" t="s">
        <v>53</v>
      </c>
      <c r="B46" s="598"/>
      <c r="C46" s="633"/>
      <c r="D46" s="659" t="s">
        <v>84</v>
      </c>
      <c r="E46" s="660"/>
      <c r="F46" s="660"/>
      <c r="G46" s="660"/>
      <c r="H46" s="660"/>
      <c r="I46" s="660"/>
      <c r="J46" s="660"/>
      <c r="K46" s="660"/>
      <c r="L46" s="661"/>
      <c r="M46" s="597" t="s">
        <v>85</v>
      </c>
      <c r="N46" s="598"/>
      <c r="O46" s="598"/>
      <c r="P46" s="598"/>
      <c r="Q46" s="598"/>
      <c r="R46" s="598"/>
      <c r="S46" s="598"/>
      <c r="T46" s="633"/>
    </row>
    <row r="47" spans="1:20">
      <c r="A47" s="642"/>
      <c r="B47" s="635"/>
      <c r="C47" s="636"/>
      <c r="D47" s="662"/>
      <c r="E47" s="663"/>
      <c r="F47" s="663"/>
      <c r="G47" s="663"/>
      <c r="H47" s="663"/>
      <c r="I47" s="663"/>
      <c r="J47" s="663"/>
      <c r="K47" s="663"/>
      <c r="L47" s="664"/>
      <c r="M47" s="642"/>
      <c r="N47" s="635"/>
      <c r="O47" s="635"/>
      <c r="P47" s="635"/>
      <c r="Q47" s="635"/>
      <c r="R47" s="635"/>
      <c r="S47" s="635"/>
      <c r="T47" s="636"/>
    </row>
    <row r="48" spans="1:20">
      <c r="A48" s="600"/>
      <c r="B48" s="601"/>
      <c r="C48" s="638"/>
      <c r="D48" s="665"/>
      <c r="E48" s="666"/>
      <c r="F48" s="666"/>
      <c r="G48" s="666"/>
      <c r="H48" s="666"/>
      <c r="I48" s="666"/>
      <c r="J48" s="666"/>
      <c r="K48" s="666"/>
      <c r="L48" s="667"/>
      <c r="M48" s="600"/>
      <c r="N48" s="601"/>
      <c r="O48" s="601"/>
      <c r="P48" s="601"/>
      <c r="Q48" s="601"/>
      <c r="R48" s="601"/>
      <c r="S48" s="601"/>
      <c r="T48" s="638"/>
    </row>
    <row r="49" spans="1:20">
      <c r="A49" s="82"/>
      <c r="B49" s="82"/>
      <c r="C49" s="82"/>
      <c r="D49" s="83"/>
      <c r="E49" s="83"/>
      <c r="F49" s="83"/>
      <c r="G49" s="83"/>
      <c r="H49" s="83"/>
      <c r="I49" s="83"/>
      <c r="J49" s="83"/>
      <c r="K49" s="83"/>
      <c r="L49" s="83"/>
      <c r="M49" s="82"/>
      <c r="N49" s="82"/>
      <c r="O49" s="82"/>
      <c r="P49" s="82"/>
      <c r="Q49" s="82"/>
      <c r="R49" s="82"/>
      <c r="S49" s="82"/>
      <c r="T49" s="82"/>
    </row>
    <row r="52" spans="1:20" s="52" customFormat="1" ht="20.25">
      <c r="A52" s="86" t="s">
        <v>123</v>
      </c>
      <c r="B52" s="86"/>
      <c r="C52" s="89"/>
      <c r="D52" s="87"/>
      <c r="E52" s="87"/>
      <c r="F52" s="87"/>
      <c r="G52" s="87"/>
      <c r="H52" s="87"/>
      <c r="I52" s="87"/>
      <c r="J52" s="87"/>
      <c r="K52" s="87"/>
      <c r="L52" s="87"/>
      <c r="M52" s="87"/>
      <c r="N52" s="87"/>
    </row>
    <row r="53" spans="1:20" s="85" customFormat="1" ht="2.4500000000000002" customHeight="1">
      <c r="A53" s="644"/>
      <c r="B53" s="644"/>
      <c r="C53" s="644"/>
      <c r="D53" s="644"/>
      <c r="E53" s="644"/>
      <c r="F53" s="644"/>
      <c r="G53" s="644"/>
      <c r="H53" s="644"/>
      <c r="I53" s="644"/>
      <c r="J53" s="644"/>
      <c r="K53" s="644"/>
      <c r="L53" s="644"/>
      <c r="M53" s="644"/>
      <c r="N53" s="644"/>
    </row>
    <row r="54" spans="1:20" s="52" customFormat="1" ht="13.9" customHeight="1">
      <c r="A54" s="553" t="s">
        <v>124</v>
      </c>
      <c r="B54" s="553"/>
      <c r="C54" s="553"/>
      <c r="D54" s="553"/>
      <c r="E54" s="553"/>
      <c r="F54" s="553"/>
      <c r="G54" s="553"/>
      <c r="H54" s="553"/>
      <c r="I54" s="553"/>
      <c r="J54" s="553"/>
      <c r="K54" s="553"/>
      <c r="L54" s="553"/>
      <c r="M54" s="553"/>
      <c r="N54" s="553"/>
    </row>
    <row r="55" spans="1:20" s="52" customFormat="1" ht="12.75">
      <c r="A55" s="553"/>
      <c r="B55" s="553"/>
      <c r="C55" s="553"/>
      <c r="D55" s="553"/>
      <c r="E55" s="553"/>
      <c r="F55" s="553"/>
      <c r="G55" s="553"/>
      <c r="H55" s="553"/>
      <c r="I55" s="553"/>
      <c r="J55" s="553"/>
      <c r="K55" s="553"/>
      <c r="L55" s="553"/>
      <c r="M55" s="553"/>
      <c r="N55" s="553"/>
    </row>
    <row r="56" spans="1:20" s="52" customFormat="1" ht="12.75">
      <c r="A56" s="553"/>
      <c r="B56" s="553"/>
      <c r="C56" s="553"/>
      <c r="D56" s="553"/>
      <c r="E56" s="553"/>
      <c r="F56" s="553"/>
      <c r="G56" s="553"/>
      <c r="H56" s="553"/>
      <c r="I56" s="553"/>
      <c r="J56" s="553"/>
      <c r="K56" s="553"/>
      <c r="L56" s="553"/>
      <c r="M56" s="553"/>
      <c r="N56" s="553"/>
    </row>
    <row r="57" spans="1:20" s="52" customFormat="1" ht="12.75">
      <c r="A57" s="553"/>
      <c r="B57" s="553"/>
      <c r="C57" s="553"/>
      <c r="D57" s="553"/>
      <c r="E57" s="553"/>
      <c r="F57" s="553"/>
      <c r="G57" s="553"/>
      <c r="H57" s="553"/>
      <c r="I57" s="553"/>
      <c r="J57" s="553"/>
      <c r="K57" s="553"/>
      <c r="L57" s="553"/>
      <c r="M57" s="553"/>
      <c r="N57" s="553"/>
    </row>
    <row r="58" spans="1:20" s="52" customFormat="1" ht="12.75">
      <c r="A58" s="553"/>
      <c r="B58" s="553"/>
      <c r="C58" s="553"/>
      <c r="D58" s="553"/>
      <c r="E58" s="553"/>
      <c r="F58" s="553"/>
      <c r="G58" s="553"/>
      <c r="H58" s="553"/>
      <c r="I58" s="553"/>
      <c r="J58" s="553"/>
      <c r="K58" s="553"/>
      <c r="L58" s="553"/>
      <c r="M58" s="553"/>
      <c r="N58" s="553"/>
    </row>
    <row r="59" spans="1:20" s="52" customFormat="1" ht="12.75">
      <c r="A59" s="553"/>
      <c r="B59" s="553"/>
      <c r="C59" s="553"/>
      <c r="D59" s="553"/>
      <c r="E59" s="553"/>
      <c r="F59" s="553"/>
      <c r="G59" s="553"/>
      <c r="H59" s="553"/>
      <c r="I59" s="553"/>
      <c r="J59" s="553"/>
      <c r="K59" s="553"/>
      <c r="L59" s="553"/>
      <c r="M59" s="553"/>
      <c r="N59" s="553"/>
    </row>
    <row r="60" spans="1:20" s="52" customFormat="1" ht="12.75">
      <c r="A60" s="553"/>
      <c r="B60" s="553"/>
      <c r="C60" s="553"/>
      <c r="D60" s="553"/>
      <c r="E60" s="553"/>
      <c r="F60" s="553"/>
      <c r="G60" s="553"/>
      <c r="H60" s="553"/>
      <c r="I60" s="553"/>
      <c r="J60" s="553"/>
      <c r="K60" s="553"/>
      <c r="L60" s="553"/>
      <c r="M60" s="553"/>
      <c r="N60" s="553"/>
    </row>
    <row r="61" spans="1:20" s="52" customFormat="1" ht="12.75">
      <c r="A61" s="553"/>
      <c r="B61" s="553"/>
      <c r="C61" s="553"/>
      <c r="D61" s="553"/>
      <c r="E61" s="553"/>
      <c r="F61" s="553"/>
      <c r="G61" s="553"/>
      <c r="H61" s="553"/>
      <c r="I61" s="553"/>
      <c r="J61" s="553"/>
      <c r="K61" s="553"/>
      <c r="L61" s="553"/>
      <c r="M61" s="553"/>
      <c r="N61" s="553"/>
    </row>
    <row r="62" spans="1:20" s="52" customFormat="1" ht="12.75">
      <c r="A62" s="553"/>
      <c r="B62" s="553"/>
      <c r="C62" s="553"/>
      <c r="D62" s="553"/>
      <c r="E62" s="553"/>
      <c r="F62" s="553"/>
      <c r="G62" s="553"/>
      <c r="H62" s="553"/>
      <c r="I62" s="553"/>
      <c r="J62" s="553"/>
      <c r="K62" s="553"/>
      <c r="L62" s="553"/>
      <c r="M62" s="553"/>
      <c r="N62" s="553"/>
    </row>
    <row r="63" spans="1:20" s="52" customFormat="1" ht="13.9" customHeight="1">
      <c r="A63" s="553" t="s">
        <v>125</v>
      </c>
      <c r="B63" s="553"/>
      <c r="C63" s="553"/>
      <c r="D63" s="553"/>
      <c r="E63" s="553"/>
      <c r="F63" s="553"/>
      <c r="G63" s="553"/>
      <c r="H63" s="553"/>
      <c r="I63" s="553"/>
      <c r="J63" s="553"/>
      <c r="K63" s="553"/>
      <c r="L63" s="553"/>
      <c r="M63" s="553"/>
      <c r="N63" s="553"/>
    </row>
    <row r="64" spans="1:20" s="84" customFormat="1">
      <c r="A64" s="553" t="s">
        <v>120</v>
      </c>
      <c r="B64" s="553"/>
      <c r="C64" s="554" t="s">
        <v>122</v>
      </c>
      <c r="D64" s="554"/>
      <c r="E64" s="554"/>
      <c r="F64" s="554" t="s">
        <v>121</v>
      </c>
      <c r="G64" s="554"/>
      <c r="H64" s="554"/>
      <c r="I64" s="88"/>
      <c r="J64" s="88"/>
      <c r="K64" s="88"/>
      <c r="L64" s="88"/>
      <c r="M64" s="88"/>
    </row>
  </sheetData>
  <sheetProtection algorithmName="SHA-512" hashValue="x3D8+iB3r1XTmQnkoo+d0G25xPV+ccCN641VbRTEP8vmJjZrX8KIkeLompNvefhvdAEJhIHha+U4UD9ygqMsZQ==" saltValue="ZkTEgGk0VT5BxMkBeZUiqg==" spinCount="100000" sheet="1" objects="1" scenarios="1" formatCells="0" formatColumns="0" formatRows="0" insertColumns="0" insertRows="0" insertHyperlinks="0" deleteColumns="0" deleteRows="0"/>
  <mergeCells count="102">
    <mergeCell ref="R10:T10"/>
    <mergeCell ref="A12:T12"/>
    <mergeCell ref="B13:M13"/>
    <mergeCell ref="O10:Q10"/>
    <mergeCell ref="O13:Q13"/>
    <mergeCell ref="R13:T13"/>
    <mergeCell ref="R16:T16"/>
    <mergeCell ref="O17:Q17"/>
    <mergeCell ref="R17:T17"/>
    <mergeCell ref="B14:M14"/>
    <mergeCell ref="B15:M15"/>
    <mergeCell ref="O15:Q15"/>
    <mergeCell ref="R15:T15"/>
    <mergeCell ref="O14:Q14"/>
    <mergeCell ref="R14:T14"/>
    <mergeCell ref="B23:M23"/>
    <mergeCell ref="B25:M25"/>
    <mergeCell ref="B16:M16"/>
    <mergeCell ref="B17:M17"/>
    <mergeCell ref="O27:Q27"/>
    <mergeCell ref="A27:M27"/>
    <mergeCell ref="O16:Q16"/>
    <mergeCell ref="N18:N19"/>
    <mergeCell ref="B19:M19"/>
    <mergeCell ref="A21:A22"/>
    <mergeCell ref="B21:M21"/>
    <mergeCell ref="N21:N22"/>
    <mergeCell ref="B22:M22"/>
    <mergeCell ref="A18:A19"/>
    <mergeCell ref="B18:M18"/>
    <mergeCell ref="B20:M20"/>
    <mergeCell ref="R27:T27"/>
    <mergeCell ref="O18:Q19"/>
    <mergeCell ref="R18:T19"/>
    <mergeCell ref="O21:Q22"/>
    <mergeCell ref="R21:T22"/>
    <mergeCell ref="O24:Q24"/>
    <mergeCell ref="R24:T24"/>
    <mergeCell ref="O25:Q25"/>
    <mergeCell ref="R25:T25"/>
    <mergeCell ref="O26:Q26"/>
    <mergeCell ref="R26:T26"/>
    <mergeCell ref="O23:Q23"/>
    <mergeCell ref="R23:T23"/>
    <mergeCell ref="O20:Q20"/>
    <mergeCell ref="R20:T20"/>
    <mergeCell ref="O35:Q35"/>
    <mergeCell ref="R35:T35"/>
    <mergeCell ref="B34:M34"/>
    <mergeCell ref="B35:M35"/>
    <mergeCell ref="A36:M36"/>
    <mergeCell ref="O34:Q34"/>
    <mergeCell ref="R34:T34"/>
    <mergeCell ref="A28:T28"/>
    <mergeCell ref="A29:T29"/>
    <mergeCell ref="B30:M30"/>
    <mergeCell ref="A32:A33"/>
    <mergeCell ref="B32:M32"/>
    <mergeCell ref="N32:N33"/>
    <mergeCell ref="B33:M33"/>
    <mergeCell ref="A30:A31"/>
    <mergeCell ref="N30:N31"/>
    <mergeCell ref="O30:Q31"/>
    <mergeCell ref="R30:T31"/>
    <mergeCell ref="O32:Q33"/>
    <mergeCell ref="R32:T33"/>
    <mergeCell ref="O38:T39"/>
    <mergeCell ref="O40:T41"/>
    <mergeCell ref="A42:C42"/>
    <mergeCell ref="D42:L42"/>
    <mergeCell ref="M42:T42"/>
    <mergeCell ref="A43:C45"/>
    <mergeCell ref="D43:L45"/>
    <mergeCell ref="M43:T45"/>
    <mergeCell ref="O36:Q36"/>
    <mergeCell ref="R36:T36"/>
    <mergeCell ref="A37:T37"/>
    <mergeCell ref="A40:N41"/>
    <mergeCell ref="A53:N53"/>
    <mergeCell ref="A54:N62"/>
    <mergeCell ref="A63:N63"/>
    <mergeCell ref="A64:B64"/>
    <mergeCell ref="C64:E64"/>
    <mergeCell ref="F64:H64"/>
    <mergeCell ref="A1:T3"/>
    <mergeCell ref="O8:Q8"/>
    <mergeCell ref="O9:Q9"/>
    <mergeCell ref="R8:T8"/>
    <mergeCell ref="R9:T9"/>
    <mergeCell ref="F5:M5"/>
    <mergeCell ref="F6:M7"/>
    <mergeCell ref="N5:P5"/>
    <mergeCell ref="Q5:T5"/>
    <mergeCell ref="N6:N7"/>
    <mergeCell ref="O6:Q6"/>
    <mergeCell ref="O7:Q7"/>
    <mergeCell ref="R6:T6"/>
    <mergeCell ref="R7:T7"/>
    <mergeCell ref="A46:C48"/>
    <mergeCell ref="D46:L48"/>
    <mergeCell ref="M46:T48"/>
    <mergeCell ref="N8:N9"/>
  </mergeCells>
  <hyperlinks>
    <hyperlink ref="F64" r:id="rId1" xr:uid="{BF0E630E-E40F-4082-A872-190956D524AE}"/>
    <hyperlink ref="C64" r:id="rId2" display="Disclosures &amp; Licenses" xr:uid="{59376622-4F84-42B6-A575-41B4CDDCF3C4}"/>
  </hyperlinks>
  <printOptions horizontalCentered="1"/>
  <pageMargins left="0.3" right="0.3" top="0.2" bottom="0.2" header="0.3" footer="0"/>
  <pageSetup scale="61"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4155-1E89-4F35-A244-87917DE4F7A3}">
  <dimension ref="A1:S6"/>
  <sheetViews>
    <sheetView workbookViewId="0">
      <selection activeCell="J11" sqref="J11"/>
    </sheetView>
  </sheetViews>
  <sheetFormatPr defaultRowHeight="15"/>
  <sheetData>
    <row r="1" spans="1:19" ht="14.45" customHeight="1">
      <c r="A1" s="688" t="s">
        <v>167</v>
      </c>
      <c r="B1" s="688"/>
      <c r="C1" s="688"/>
      <c r="D1" s="688"/>
      <c r="E1" s="688"/>
      <c r="F1" s="688"/>
      <c r="G1" s="688"/>
      <c r="H1" s="688"/>
      <c r="I1" s="688"/>
      <c r="J1" s="688"/>
      <c r="K1" s="123"/>
      <c r="L1" s="123"/>
      <c r="M1" s="123"/>
      <c r="N1" s="123"/>
      <c r="O1" s="123"/>
      <c r="P1" s="123"/>
      <c r="Q1" s="123"/>
      <c r="R1" s="123"/>
      <c r="S1" s="123"/>
    </row>
    <row r="2" spans="1:19" ht="14.45" customHeight="1">
      <c r="A2" s="688"/>
      <c r="B2" s="688"/>
      <c r="C2" s="688"/>
      <c r="D2" s="688"/>
      <c r="E2" s="688"/>
      <c r="F2" s="688"/>
      <c r="G2" s="688"/>
      <c r="H2" s="688"/>
      <c r="I2" s="688"/>
      <c r="J2" s="688"/>
      <c r="K2" s="123"/>
      <c r="L2" s="123"/>
      <c r="M2" s="123"/>
      <c r="N2" s="123"/>
      <c r="O2" s="123"/>
      <c r="P2" s="123"/>
      <c r="Q2" s="123"/>
      <c r="R2" s="123"/>
      <c r="S2" s="123"/>
    </row>
    <row r="3" spans="1:19" ht="14.45" customHeight="1">
      <c r="A3" s="688"/>
      <c r="B3" s="688"/>
      <c r="C3" s="688"/>
      <c r="D3" s="688"/>
      <c r="E3" s="688"/>
      <c r="F3" s="688"/>
      <c r="G3" s="688"/>
      <c r="H3" s="688"/>
      <c r="I3" s="688"/>
      <c r="J3" s="688"/>
      <c r="K3" s="123"/>
      <c r="L3" s="123"/>
      <c r="M3" s="123"/>
      <c r="N3" s="123"/>
      <c r="O3" s="123"/>
      <c r="P3" s="123"/>
      <c r="Q3" s="123"/>
      <c r="R3" s="123"/>
      <c r="S3" s="123"/>
    </row>
    <row r="4" spans="1:19" ht="14.45" customHeight="1">
      <c r="A4" s="689" t="s">
        <v>168</v>
      </c>
      <c r="B4" s="689"/>
      <c r="C4" s="689"/>
      <c r="D4" s="689"/>
      <c r="E4" s="689"/>
      <c r="F4" s="689"/>
      <c r="G4" s="689"/>
      <c r="H4" s="689"/>
      <c r="I4" s="689"/>
      <c r="J4" s="689"/>
    </row>
    <row r="5" spans="1:19" ht="14.45" customHeight="1">
      <c r="A5" s="689"/>
      <c r="B5" s="689"/>
      <c r="C5" s="689"/>
      <c r="D5" s="689"/>
      <c r="E5" s="689"/>
      <c r="F5" s="689"/>
      <c r="G5" s="689"/>
      <c r="H5" s="689"/>
      <c r="I5" s="689"/>
      <c r="J5" s="689"/>
    </row>
    <row r="6" spans="1:19" ht="14.45" customHeight="1">
      <c r="A6" s="689"/>
      <c r="B6" s="689"/>
      <c r="C6" s="689"/>
      <c r="D6" s="689"/>
      <c r="E6" s="689"/>
      <c r="F6" s="689"/>
      <c r="G6" s="689"/>
      <c r="H6" s="689"/>
      <c r="I6" s="689"/>
      <c r="J6" s="689"/>
    </row>
  </sheetData>
  <mergeCells count="2">
    <mergeCell ref="A1:J3"/>
    <mergeCell ref="A4:J6"/>
  </mergeCells>
  <hyperlinks>
    <hyperlink ref="A4:H6" r:id="rId1" display="https://www.fanniemae.com/content/guide_form/1084.pdf" xr:uid="{FBF1053B-6C1B-4DC0-A52F-B60C359523FA}"/>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3340CC5FF3794BA61830DE0A04076F" ma:contentTypeVersion="12" ma:contentTypeDescription="Create a new document." ma:contentTypeScope="" ma:versionID="fc9c071c63c3486df8c267d59c8cc947">
  <xsd:schema xmlns:xsd="http://www.w3.org/2001/XMLSchema" xmlns:xs="http://www.w3.org/2001/XMLSchema" xmlns:p="http://schemas.microsoft.com/office/2006/metadata/properties" xmlns:ns2="6cc511d4-cbde-415a-99f8-890a4714ae14" xmlns:ns3="f3775b37-bc67-49b8-83da-37215924d918" targetNamespace="http://schemas.microsoft.com/office/2006/metadata/properties" ma:root="true" ma:fieldsID="0069c04cd86be8860bc292178dd4da3b" ns2:_="" ns3:_="">
    <xsd:import namespace="6cc511d4-cbde-415a-99f8-890a4714ae14"/>
    <xsd:import namespace="f3775b37-bc67-49b8-83da-37215924d9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511d4-cbde-415a-99f8-890a4714a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775b37-bc67-49b8-83da-37215924d91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C60979-DA7E-4BDA-B5E9-C0D9D720A013}">
  <ds:schemaRefs>
    <ds:schemaRef ds:uri="http://schemas.microsoft.com/sharepoint/v3/contenttype/forms"/>
  </ds:schemaRefs>
</ds:datastoreItem>
</file>

<file path=customXml/itemProps2.xml><?xml version="1.0" encoding="utf-8"?>
<ds:datastoreItem xmlns:ds="http://schemas.openxmlformats.org/officeDocument/2006/customXml" ds:itemID="{D7F16143-809E-4353-9FE5-623EEF542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511d4-cbde-415a-99f8-890a4714ae14"/>
    <ds:schemaRef ds:uri="f3775b37-bc67-49b8-83da-37215924d9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A0D12C-388F-4E2F-BDD4-97306A832B31}">
  <ds:schemaRefs>
    <ds:schemaRef ds:uri="6cc511d4-cbde-415a-99f8-890a4714ae14"/>
    <ds:schemaRef ds:uri="http://purl.org/dc/terms/"/>
    <ds:schemaRef ds:uri="f3775b37-bc67-49b8-83da-37215924d918"/>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Personal Bank Statements  </vt:lpstr>
      <vt:lpstr>Business Bank Statements</vt:lpstr>
      <vt:lpstr>Option 1B</vt:lpstr>
      <vt:lpstr>Asset Depletion</vt:lpstr>
      <vt:lpstr>Rental Income - Principal</vt:lpstr>
      <vt:lpstr>Rental Income - Investment</vt:lpstr>
      <vt:lpstr>Cash Flow Analysis</vt:lpstr>
      <vt:lpstr>'Asset Depletion'!Print_Area</vt:lpstr>
      <vt:lpstr>'Business Bank Statements'!Print_Area</vt:lpstr>
      <vt:lpstr>'Personal Bank Statements  '!Print_Area</vt:lpstr>
      <vt:lpstr>'Rental Income - Investment'!Print_Area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Walton</dc:creator>
  <cp:lastModifiedBy>Shaun Dennison</cp:lastModifiedBy>
  <cp:lastPrinted>2019-11-11T20:27:11Z</cp:lastPrinted>
  <dcterms:created xsi:type="dcterms:W3CDTF">2014-12-23T15:18:28Z</dcterms:created>
  <dcterms:modified xsi:type="dcterms:W3CDTF">2025-12-30T15:58:24Z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0x0101004B3340CC5FF3794BA61830DE0A04076F</vt:lpwstr>
  </property>
</Properties>
</file>